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alenikovav\Desktop\investice\Reditelstvi_rekonstrukce_balkonu\4 podklady pro realizaci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049_2026 - Rekonstrukce b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'049_2026 - Rekonstrukce b...'!$C$127:$K$289</definedName>
    <definedName name="_xlnm.Print_Area" localSheetId="1">'049_2026 - Rekonstrukce b...'!$C$4:$J$76,'049_2026 - Rekonstrukce b...'!$C$82:$J$109,'049_2026 - Rekonstrukce b...'!$C$115:$J$289</definedName>
    <definedName name="_xlnm.Print_Titles" localSheetId="1">'049_2026 - Rekonstrukce b...'!$127:$127</definedName>
  </definedNames>
  <calcPr/>
</workbook>
</file>

<file path=xl/calcChain.xml><?xml version="1.0" encoding="utf-8"?>
<calcChain xmlns="http://schemas.openxmlformats.org/spreadsheetml/2006/main">
  <c i="2" l="1" r="P287"/>
  <c r="J37"/>
  <c r="J36"/>
  <c i="1" r="AY95"/>
  <c i="2" r="J35"/>
  <c i="1" r="AX95"/>
  <c i="2" r="BI289"/>
  <c r="BH289"/>
  <c r="BG289"/>
  <c r="BF289"/>
  <c r="T289"/>
  <c r="R289"/>
  <c r="P289"/>
  <c r="BI288"/>
  <c r="BH288"/>
  <c r="BG288"/>
  <c r="BF288"/>
  <c r="T288"/>
  <c r="R288"/>
  <c r="P288"/>
  <c r="BI286"/>
  <c r="BH286"/>
  <c r="BG286"/>
  <c r="BF286"/>
  <c r="T286"/>
  <c r="T285"/>
  <c r="R286"/>
  <c r="R285"/>
  <c r="P286"/>
  <c r="P285"/>
  <c r="P284"/>
  <c r="BI278"/>
  <c r="BH278"/>
  <c r="BG278"/>
  <c r="BF278"/>
  <c r="T278"/>
  <c r="T277"/>
  <c r="R278"/>
  <c r="R277"/>
  <c r="P278"/>
  <c r="P277"/>
  <c r="BI276"/>
  <c r="BH276"/>
  <c r="BG276"/>
  <c r="BF276"/>
  <c r="T276"/>
  <c r="R276"/>
  <c r="P276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4"/>
  <c r="BH254"/>
  <c r="BG254"/>
  <c r="BF254"/>
  <c r="T254"/>
  <c r="R254"/>
  <c r="P254"/>
  <c r="BI253"/>
  <c r="BH253"/>
  <c r="BG253"/>
  <c r="BF253"/>
  <c r="T253"/>
  <c r="R253"/>
  <c r="P253"/>
  <c r="BI251"/>
  <c r="BH251"/>
  <c r="BG251"/>
  <c r="BF251"/>
  <c r="T251"/>
  <c r="R251"/>
  <c r="P251"/>
  <c r="BI248"/>
  <c r="BH248"/>
  <c r="BG248"/>
  <c r="BF248"/>
  <c r="T248"/>
  <c r="R248"/>
  <c r="P248"/>
  <c r="BI247"/>
  <c r="BH247"/>
  <c r="BG247"/>
  <c r="BF247"/>
  <c r="T247"/>
  <c r="R247"/>
  <c r="P247"/>
  <c r="BI244"/>
  <c r="BH244"/>
  <c r="BG244"/>
  <c r="BF244"/>
  <c r="T244"/>
  <c r="R244"/>
  <c r="P244"/>
  <c r="BI242"/>
  <c r="BH242"/>
  <c r="BG242"/>
  <c r="BF242"/>
  <c r="T242"/>
  <c r="R242"/>
  <c r="P242"/>
  <c r="BI237"/>
  <c r="BH237"/>
  <c r="BG237"/>
  <c r="BF237"/>
  <c r="T237"/>
  <c r="R237"/>
  <c r="P237"/>
  <c r="BI235"/>
  <c r="BH235"/>
  <c r="BG235"/>
  <c r="BF235"/>
  <c r="T235"/>
  <c r="R235"/>
  <c r="P235"/>
  <c r="BI234"/>
  <c r="BH234"/>
  <c r="BG234"/>
  <c r="BF234"/>
  <c r="T234"/>
  <c r="R234"/>
  <c r="P234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6"/>
  <c r="BH196"/>
  <c r="BG196"/>
  <c r="BF196"/>
  <c r="T196"/>
  <c r="R196"/>
  <c r="P196"/>
  <c r="BI193"/>
  <c r="BH193"/>
  <c r="BG193"/>
  <c r="BF193"/>
  <c r="T193"/>
  <c r="R193"/>
  <c r="P193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0"/>
  <c r="BH170"/>
  <c r="BG170"/>
  <c r="BF170"/>
  <c r="T170"/>
  <c r="R170"/>
  <c r="P170"/>
  <c r="BI167"/>
  <c r="BH167"/>
  <c r="BG167"/>
  <c r="BF167"/>
  <c r="T167"/>
  <c r="R167"/>
  <c r="P167"/>
  <c r="BI163"/>
  <c r="BH163"/>
  <c r="BG163"/>
  <c r="BF163"/>
  <c r="T163"/>
  <c r="R163"/>
  <c r="P163"/>
  <c r="BI158"/>
  <c r="BH158"/>
  <c r="BG158"/>
  <c r="BF158"/>
  <c r="T158"/>
  <c r="R158"/>
  <c r="P158"/>
  <c r="BI154"/>
  <c r="BH154"/>
  <c r="BG154"/>
  <c r="BF154"/>
  <c r="T154"/>
  <c r="R154"/>
  <c r="P154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1"/>
  <c r="BH131"/>
  <c r="BG131"/>
  <c r="BF131"/>
  <c r="T131"/>
  <c r="R131"/>
  <c r="P131"/>
  <c r="F122"/>
  <c r="E120"/>
  <c r="F89"/>
  <c r="E87"/>
  <c r="J24"/>
  <c r="E24"/>
  <c r="J92"/>
  <c r="J23"/>
  <c r="J21"/>
  <c r="E21"/>
  <c r="J124"/>
  <c r="J20"/>
  <c r="J18"/>
  <c r="E18"/>
  <c r="F92"/>
  <c r="J17"/>
  <c r="J15"/>
  <c r="E15"/>
  <c r="F124"/>
  <c r="J14"/>
  <c r="J12"/>
  <c r="J122"/>
  <c r="E7"/>
  <c r="E85"/>
  <c i="1" r="L90"/>
  <c r="AM90"/>
  <c r="AM89"/>
  <c r="L89"/>
  <c r="AM87"/>
  <c r="L87"/>
  <c r="L85"/>
  <c r="L84"/>
  <c i="2" r="J276"/>
  <c r="BK253"/>
  <c r="BK242"/>
  <c r="J210"/>
  <c r="BK193"/>
  <c r="BK170"/>
  <c r="BK149"/>
  <c r="BK131"/>
  <c r="J286"/>
  <c r="J253"/>
  <c r="BK234"/>
  <c r="BK226"/>
  <c r="BK184"/>
  <c r="J149"/>
  <c r="BK137"/>
  <c r="BK271"/>
  <c r="BK248"/>
  <c r="J203"/>
  <c r="J158"/>
  <c r="J131"/>
  <c r="J216"/>
  <c r="J242"/>
  <c r="J163"/>
  <c r="J213"/>
  <c r="J264"/>
  <c r="J234"/>
  <c r="BK175"/>
  <c r="BK289"/>
  <c r="J267"/>
  <c r="BK213"/>
  <c r="BK178"/>
  <c r="BK278"/>
  <c r="J177"/>
  <c r="J220"/>
  <c r="J248"/>
  <c r="J288"/>
  <c r="J261"/>
  <c r="BK251"/>
  <c r="J235"/>
  <c r="BK229"/>
  <c r="J206"/>
  <c r="BK188"/>
  <c r="J167"/>
  <c r="J142"/>
  <c r="BK288"/>
  <c r="J269"/>
  <c r="BK261"/>
  <c r="BK254"/>
  <c r="BK235"/>
  <c r="BK220"/>
  <c r="J200"/>
  <c r="J188"/>
  <c r="BK181"/>
  <c r="J145"/>
  <c r="J273"/>
  <c r="J254"/>
  <c r="BK223"/>
  <c r="J181"/>
  <c r="J137"/>
  <c r="J237"/>
  <c r="J175"/>
  <c r="BK237"/>
  <c r="BK140"/>
  <c r="BK286"/>
  <c r="J244"/>
  <c r="BK200"/>
  <c r="J154"/>
  <c r="BK264"/>
  <c r="BK244"/>
  <c r="J193"/>
  <c r="J140"/>
  <c r="BK196"/>
  <c r="BK232"/>
  <c r="J170"/>
  <c r="J186"/>
  <c r="BK267"/>
  <c r="BK216"/>
  <c r="BK145"/>
  <c r="J278"/>
  <c r="BK247"/>
  <c r="BK203"/>
  <c r="BK167"/>
  <c r="J247"/>
  <c r="J223"/>
  <c r="BK210"/>
  <c r="BK163"/>
  <c r="BK273"/>
  <c r="J232"/>
  <c r="BK158"/>
  <c r="BK276"/>
  <c r="J251"/>
  <c r="BK206"/>
  <c r="BK142"/>
  <c r="J226"/>
  <c r="BK154"/>
  <c r="J196"/>
  <c r="BK177"/>
  <c r="BK258"/>
  <c r="J178"/>
  <c r="J289"/>
  <c r="J258"/>
  <c r="J229"/>
  <c r="BK186"/>
  <c i="1" r="AS94"/>
  <c i="2" r="J184"/>
  <c r="J271"/>
  <c r="BK269"/>
  <c l="1" r="R130"/>
  <c r="T130"/>
  <c r="P192"/>
  <c r="T246"/>
  <c r="BK270"/>
  <c r="J270"/>
  <c r="J104"/>
  <c r="P130"/>
  <c r="P129"/>
  <c r="R192"/>
  <c r="BK246"/>
  <c r="J246"/>
  <c r="J100"/>
  <c r="BK252"/>
  <c r="J252"/>
  <c r="J101"/>
  <c r="R252"/>
  <c r="BK257"/>
  <c r="J257"/>
  <c r="J103"/>
  <c r="P257"/>
  <c r="T257"/>
  <c r="R270"/>
  <c r="T270"/>
  <c r="BK287"/>
  <c r="J287"/>
  <c r="J108"/>
  <c r="BK192"/>
  <c r="J192"/>
  <c r="J99"/>
  <c r="P246"/>
  <c r="T252"/>
  <c r="R257"/>
  <c r="R256"/>
  <c r="P270"/>
  <c r="R287"/>
  <c r="R284"/>
  <c r="BK130"/>
  <c r="J130"/>
  <c r="J98"/>
  <c r="T192"/>
  <c r="R246"/>
  <c r="P252"/>
  <c r="T287"/>
  <c r="T284"/>
  <c r="BK277"/>
  <c r="J277"/>
  <c r="J105"/>
  <c r="BK285"/>
  <c r="J285"/>
  <c r="J107"/>
  <c r="E118"/>
  <c r="F125"/>
  <c r="BE131"/>
  <c r="BE142"/>
  <c r="BE216"/>
  <c r="BE254"/>
  <c r="F91"/>
  <c r="BE149"/>
  <c r="BE154"/>
  <c r="BE170"/>
  <c r="BE188"/>
  <c r="BE273"/>
  <c r="J125"/>
  <c r="BE140"/>
  <c r="BE163"/>
  <c r="BE177"/>
  <c r="BE181"/>
  <c r="BE184"/>
  <c r="BE210"/>
  <c r="BE226"/>
  <c r="BE278"/>
  <c r="J91"/>
  <c r="BE234"/>
  <c r="BE258"/>
  <c r="BE264"/>
  <c r="BE267"/>
  <c r="BE145"/>
  <c r="BE167"/>
  <c r="BE175"/>
  <c r="BE186"/>
  <c r="BE193"/>
  <c r="BE206"/>
  <c r="BE213"/>
  <c r="BE229"/>
  <c r="BE237"/>
  <c r="BE244"/>
  <c r="BE247"/>
  <c r="BE248"/>
  <c r="BE253"/>
  <c r="BE271"/>
  <c r="BE286"/>
  <c r="BE288"/>
  <c r="BE289"/>
  <c r="J89"/>
  <c r="BE137"/>
  <c r="BE158"/>
  <c r="BE178"/>
  <c r="BE196"/>
  <c r="BE200"/>
  <c r="BE203"/>
  <c r="BE220"/>
  <c r="BE223"/>
  <c r="BE232"/>
  <c r="BE235"/>
  <c r="BE242"/>
  <c r="BE251"/>
  <c r="BE261"/>
  <c r="BE269"/>
  <c r="BE276"/>
  <c r="J34"/>
  <c i="1" r="AW95"/>
  <c i="2" r="F36"/>
  <c i="1" r="BC95"/>
  <c r="BC94"/>
  <c r="W32"/>
  <c i="2" r="F35"/>
  <c i="1" r="BB95"/>
  <c r="BB94"/>
  <c r="W31"/>
  <c i="2" r="F37"/>
  <c i="1" r="BD95"/>
  <c r="BD94"/>
  <c r="W33"/>
  <c i="2" r="F34"/>
  <c i="1" r="BA95"/>
  <c r="BA94"/>
  <c r="W30"/>
  <c i="2" l="1" r="T256"/>
  <c r="P256"/>
  <c r="P128"/>
  <c i="1" r="AU95"/>
  <c i="2" r="R129"/>
  <c r="R128"/>
  <c r="T129"/>
  <c r="T128"/>
  <c r="BK129"/>
  <c r="BK256"/>
  <c r="J256"/>
  <c r="J102"/>
  <c r="BK284"/>
  <c r="J284"/>
  <c r="J106"/>
  <c i="1" r="AW94"/>
  <c r="AK30"/>
  <c r="AY94"/>
  <c r="AX94"/>
  <c i="2" r="F33"/>
  <c i="1" r="AZ95"/>
  <c r="AZ94"/>
  <c r="AV94"/>
  <c r="AK29"/>
  <c i="2" r="J33"/>
  <c i="1" r="AV95"/>
  <c r="AT95"/>
  <c r="AU94"/>
  <c i="2" l="1" r="BK128"/>
  <c r="J128"/>
  <c r="J129"/>
  <c r="J97"/>
  <c r="J30"/>
  <c i="1" r="AG95"/>
  <c r="AG94"/>
  <c r="AK26"/>
  <c r="AK35"/>
  <c r="AT94"/>
  <c r="AN94"/>
  <c r="W29"/>
  <c i="2" l="1" r="J39"/>
  <c r="J96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<sst xmlns="http://schemas.openxmlformats.org/spreadsheetml/2006/main">
  <si>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</si>
  <si>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</si>
  <si>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</si>
  <si>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</si>
  <si>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</si>
  <si>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{3a34d793-f8fa-42f1-baaa-b6be5f9f1878}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</si>
  <si>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</si>
  <si>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</si>
  <si>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</si>
  <si>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</si>
  <si>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</si>
  <si>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</si>
  <si>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</si>
  <si>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</si>
  <si>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049_2026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</si>
  <si>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</si>
  <si>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</si>
  <si>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balkónů budovy ředitelství ze strany ul. 28.října</t>
  </si>
  <si>
    <t>KSO:</t>
  </si>
  <si>
    <t>CC-CZ:</t>
  </si>
  <si>
    <t>Místo:</t>
  </si>
  <si>
    <t xml:space="preserve"> </t>
  </si>
  <si>
    <t>Datum:</t>
  </si>
  <si>
    <t>3. 11. 2025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</si>
  <si>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</si>
  <si>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</si>
  <si>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</si>
  <si>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</si>
  <si>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</si>
  <si>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</si>
  <si>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</si>
  <si>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</si>
  <si>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</si>
  <si>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</si>
  <si>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</si>
  <si>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</si>
  <si>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</si>
  <si>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</si>
  <si>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</si>
  <si>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</si>
  <si>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</si>
  <si>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</si>
  <si>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</si>
  <si>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</si>
  <si>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</si>
  <si>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</si>
  <si>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</si>
  <si>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</si>
  <si>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</si>
  <si>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</si>
  <si>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</si>
  <si>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</si>
  <si>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</si>
  <si>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</si>
  <si>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</si>
  <si>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</si>
  <si>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</si>
  <si>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</si>
  <si>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</si>
  <si>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</si>
  <si>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</si>
  <si>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</si>
  <si>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</si>
  <si>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</si>
  <si>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</si>
  <si>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</si>
  <si>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</si>
  <si>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</si>
  <si>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</si>
  <si>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</si>
  <si>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</si>
  <si>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</si>
  <si>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</si>
  <si>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</si>
  <si>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</si>
  <si>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</si>
  <si>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</si>
  <si>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</si>
  <si>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</si>
  <si>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</si>
  <si>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{4f78bbe0-dd75-46eb-ab91-9e5f23359b60}</t>
  </si>
  <si>
    <t>2</t>
  </si>
  <si>
    <t>KRYCÍ LIST SOUPISU PRACÍ</t>
  </si>
  <si>
    <t>Objekt:</t>
  </si>
  <si>
    <t>049_2026 - Rekonstrukce balkónů budovy ředitelství ze strany ul. 28.října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</si>
  <si>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</si>
  <si>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</si>
  <si>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</si>
  <si>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</si>
  <si>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</si>
  <si>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</si>
  <si>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</si>
  <si>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</si>
  <si>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</si>
  <si>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</si>
  <si>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</si>
  <si>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712 - Povlakové krytiny</t>
  </si>
  <si>
    <t xml:space="preserve">    767 - Konstrukce zámečnické</t>
  </si>
  <si>
    <t xml:space="preserve">    783 - Dokončovací práce - nátěry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</si>
  <si>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</si>
  <si>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</si>
  <si>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</si>
  <si>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</si>
  <si>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</si>
  <si>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</si>
  <si>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</si>
  <si>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</si>
  <si>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</si>
  <si>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</si>
  <si>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</si>
  <si>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</si>
  <si>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</si>
  <si>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</si>
  <si>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</si>
  <si>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</si>
  <si>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</si>
  <si>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</si>
  <si>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</si>
  <si>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</si>
  <si>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</si>
  <si>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</si>
  <si>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621131121</t>
  </si>
  <si>
    <t xml:space="preserve">Penetrační nátěr </t>
  </si>
  <si>
    <t>m2</t>
  </si>
  <si>
    <t>4</t>
  </si>
  <si>
    <t>713350512</t>
  </si>
  <si>
    <t>VV</t>
  </si>
  <si>
    <t>(3,56*1,4)*6</t>
  </si>
  <si>
    <t>(2,96+0,8+0,8+1)*1,1*6</t>
  </si>
  <si>
    <t>(3,5+1+1)*1,3*6</t>
  </si>
  <si>
    <t>(3,5*1)*6</t>
  </si>
  <si>
    <t>Součet</t>
  </si>
  <si>
    <t>623511122</t>
  </si>
  <si>
    <t>Tenkovrstvá mozaiková hrubozrnná omítka vnější, nanášená ručně</t>
  </si>
  <si>
    <t>-268228076</t>
  </si>
  <si>
    <t>(((3,5+1,1+1,1)*0,4)*4)*6</t>
  </si>
  <si>
    <t>3</t>
  </si>
  <si>
    <t>631311115</t>
  </si>
  <si>
    <t>Mazanina tl přes 50 do 80 mm z betonu prostého bez zvýšených nároků na prostředí tř. C 20/25</t>
  </si>
  <si>
    <t>m3</t>
  </si>
  <si>
    <t>1806967008</t>
  </si>
  <si>
    <t>(2,96*0,8)*6*0,05</t>
  </si>
  <si>
    <t>711471051</t>
  </si>
  <si>
    <t>Provedení hydroizolace fólií PVC</t>
  </si>
  <si>
    <t>16</t>
  </si>
  <si>
    <t>784698579</t>
  </si>
  <si>
    <t>5</t>
  </si>
  <si>
    <t>M</t>
  </si>
  <si>
    <t>1015351140</t>
  </si>
  <si>
    <t>PVC fólie tl. 1,5 mm</t>
  </si>
  <si>
    <t>32</t>
  </si>
  <si>
    <t>-1940584619</t>
  </si>
  <si>
    <t>29,904*1,1655 'Přepočtené koeficientem množství</t>
  </si>
  <si>
    <t>622218001</t>
  </si>
  <si>
    <t>Tepelná izolace polystyrenovými deskami celkové tloušťky izolace do 100 mm</t>
  </si>
  <si>
    <t>1497767345</t>
  </si>
  <si>
    <t>(3,5+1+1)*1,5*6</t>
  </si>
  <si>
    <t>(1+1+3,5)*0,3*6</t>
  </si>
  <si>
    <t>7</t>
  </si>
  <si>
    <t>28376418</t>
  </si>
  <si>
    <t>deska XPS hrana polodrážková a hladký povrch 300kPA λ=0,035 tl 60mm</t>
  </si>
  <si>
    <t>8</t>
  </si>
  <si>
    <t>1722968014</t>
  </si>
  <si>
    <t>21*1,05 'Přepočtené koeficientem množství</t>
  </si>
  <si>
    <t>28376416</t>
  </si>
  <si>
    <t>deska XPS hrana polodrážková a hladký povrch 300kPA λ=0,035 tl 40mm</t>
  </si>
  <si>
    <t>1459166345</t>
  </si>
  <si>
    <t>(1+1+3,5)*1,5*6</t>
  </si>
  <si>
    <t>59,4*1,05 'Přepočtené koeficientem množství</t>
  </si>
  <si>
    <t>9</t>
  </si>
  <si>
    <t>622321141</t>
  </si>
  <si>
    <t>Vápenocementová omítka štuková dvouvrstvá vnějších stěn nanášená ručně</t>
  </si>
  <si>
    <t>-441641981</t>
  </si>
  <si>
    <t>10</t>
  </si>
  <si>
    <t>621321141</t>
  </si>
  <si>
    <t>Vápenocementová omítka štuková dvouvrstvá vnějších podhledů nanášená ručně</t>
  </si>
  <si>
    <t>782115226</t>
  </si>
  <si>
    <t>11</t>
  </si>
  <si>
    <t>63127260</t>
  </si>
  <si>
    <t>tkanina sklovláknitávtlačená do tmelu</t>
  </si>
  <si>
    <t>772487103</t>
  </si>
  <si>
    <t>59246005</t>
  </si>
  <si>
    <t>dlažba plošná keramická 400x400mm tl 20mm reliefní povrch</t>
  </si>
  <si>
    <t>-1452751853</t>
  </si>
  <si>
    <t>14,208*1,02 'Přepočtené koeficientem množství</t>
  </si>
  <si>
    <t>13</t>
  </si>
  <si>
    <t>636311112</t>
  </si>
  <si>
    <t xml:space="preserve">Kladení dlažby z betonových dlaždic 400x400 mm na sucho na terče </t>
  </si>
  <si>
    <t>580656882</t>
  </si>
  <si>
    <t>14</t>
  </si>
  <si>
    <t>636411341</t>
  </si>
  <si>
    <t>Ukončení keramické dlažby na Al profilech na rektifikačních terčích volný okraj</t>
  </si>
  <si>
    <t>m</t>
  </si>
  <si>
    <t>-2025544217</t>
  </si>
  <si>
    <t>(2,96+0,8+0,8+1)*6</t>
  </si>
  <si>
    <t>15</t>
  </si>
  <si>
    <t>919726123</t>
  </si>
  <si>
    <t>Geotextilie pro ochranu, separaci a filtraci netkaná měrná hm přes 300 do 500 g/m2</t>
  </si>
  <si>
    <t>56284617</t>
  </si>
  <si>
    <t xml:space="preserve">terč rektifikační pro dlažbu </t>
  </si>
  <si>
    <t>kus</t>
  </si>
  <si>
    <t>1388035224</t>
  </si>
  <si>
    <t>25*6</t>
  </si>
  <si>
    <t>17</t>
  </si>
  <si>
    <t>59761144</t>
  </si>
  <si>
    <t>obklad svislých stěn, mrazuvzdorná R11/B povrch reliéfní/matný tl přes 15 do 20mm, včetně tmelu</t>
  </si>
  <si>
    <t>-1298534174</t>
  </si>
  <si>
    <t>(2,96+0,8+0,8+1)*0,2*6</t>
  </si>
  <si>
    <t>18</t>
  </si>
  <si>
    <t>000000001-R</t>
  </si>
  <si>
    <t>Fasádní šambrána atyp na míru</t>
  </si>
  <si>
    <t>26</t>
  </si>
  <si>
    <t>(1+3,5+1)*0,15*6</t>
  </si>
  <si>
    <t>(1+3,5+1)*0,3*3*6</t>
  </si>
  <si>
    <t>Ostatní konstrukce a práce, bourání</t>
  </si>
  <si>
    <t>19</t>
  </si>
  <si>
    <t>941221112</t>
  </si>
  <si>
    <t>Montáž lešení řadového rámového těžkého zatížení do 300 kg/m2 š od 0,9 do 1,2 m v přes 10 do 25 m</t>
  </si>
  <si>
    <t>28</t>
  </si>
  <si>
    <t>20*20 "délka * výška lešení"</t>
  </si>
  <si>
    <t>20</t>
  </si>
  <si>
    <t>941221212</t>
  </si>
  <si>
    <t>Příplatek k lešení řadovému rámovému těžkému do 300 kg/m2 š 0,9 do 1,2 m v přes 10 do 25 m za každý den použití</t>
  </si>
  <si>
    <t>30</t>
  </si>
  <si>
    <t>400</t>
  </si>
  <si>
    <t>"Index ceny 2,18 Kč/den * 30 dní = 65,40 Kč * 400 m2"</t>
  </si>
  <si>
    <t>941221812</t>
  </si>
  <si>
    <t>Demontáž lešení řadového rámového těžkého zatížení do 300 kg/m2 š od 0,9 do 1,2 m v přes 10 do 25 m</t>
  </si>
  <si>
    <t>22</t>
  </si>
  <si>
    <t>944511111</t>
  </si>
  <si>
    <t>Montáž ochranné sítě z textilie z umělých vláken</t>
  </si>
  <si>
    <t>34</t>
  </si>
  <si>
    <t>23</t>
  </si>
  <si>
    <t>944511211</t>
  </si>
  <si>
    <t>Příplatek k ochranné síti za každý den použití</t>
  </si>
  <si>
    <t>36</t>
  </si>
  <si>
    <t>"Index ceny 0,37 Kč/den * 30 dní = 11,10 Kč * 400 m2"</t>
  </si>
  <si>
    <t>24</t>
  </si>
  <si>
    <t>944511811</t>
  </si>
  <si>
    <t>Demontáž ochranné sítě z textilie z umělých vláken</t>
  </si>
  <si>
    <t>38</t>
  </si>
  <si>
    <t>25</t>
  </si>
  <si>
    <t>944711111</t>
  </si>
  <si>
    <t>Montáž záchytné stříšky š do 1,5 m</t>
  </si>
  <si>
    <t>40</t>
  </si>
  <si>
    <t xml:space="preserve">20 "délka  lešení"</t>
  </si>
  <si>
    <t>944711211</t>
  </si>
  <si>
    <t>Příplatek k záchytné stříšce š přes do 1,5 m za každý den použití</t>
  </si>
  <si>
    <t>42</t>
  </si>
  <si>
    <t>"Index ceny 1,98 Kč/den * 30 dní = 59,40 Kč * 400 m2"</t>
  </si>
  <si>
    <t>27</t>
  </si>
  <si>
    <t>944711811</t>
  </si>
  <si>
    <t>Demontáž záchytné stříšky š přes do 1,5 m</t>
  </si>
  <si>
    <t>44</t>
  </si>
  <si>
    <t xml:space="preserve">20"délka  lešení"</t>
  </si>
  <si>
    <t>949511111</t>
  </si>
  <si>
    <t>Montáž podchodu u trubkových lešení š do 1,5 m</t>
  </si>
  <si>
    <t>46</t>
  </si>
  <si>
    <t>29</t>
  </si>
  <si>
    <t>949511211</t>
  </si>
  <si>
    <t>Příplatek k podchodu u trubkových lešení š do 1,5 m za každý den použití</t>
  </si>
  <si>
    <t>48</t>
  </si>
  <si>
    <t>949511811</t>
  </si>
  <si>
    <t>Demontáž podchodu u trubkových lešení š do 1,5 m</t>
  </si>
  <si>
    <t>50</t>
  </si>
  <si>
    <t>31</t>
  </si>
  <si>
    <t>965046111</t>
  </si>
  <si>
    <t>Broušení stávajících betonových podlah úběr do 3 mm</t>
  </si>
  <si>
    <t>-1184826691</t>
  </si>
  <si>
    <t>(2,96*0,8)*6</t>
  </si>
  <si>
    <t>965081213</t>
  </si>
  <si>
    <t>Bourání podlah z dlaždic keramických nebo xylolitových tl do 10 mm plochy přes 1 m2</t>
  </si>
  <si>
    <t>1843221239</t>
  </si>
  <si>
    <t>33</t>
  </si>
  <si>
    <t>965081611</t>
  </si>
  <si>
    <t>Odsekání soklíků rovných</t>
  </si>
  <si>
    <t>-779529173</t>
  </si>
  <si>
    <t>(2,96+0,8+0,8)*6</t>
  </si>
  <si>
    <t>978015391</t>
  </si>
  <si>
    <t>Otlučení (osekání) vnější vápenné nebo vápenocementové omítky stupně členitosti 1 a 2 v rozsahu přes 80 do 100 %</t>
  </si>
  <si>
    <t>108965227</t>
  </si>
  <si>
    <t>35</t>
  </si>
  <si>
    <t>993111111</t>
  </si>
  <si>
    <t>Dovoz a odvoz lešení řadového do 10 km včetně naložení a složení</t>
  </si>
  <si>
    <t>2015066413</t>
  </si>
  <si>
    <t>20*20</t>
  </si>
  <si>
    <t>993111119</t>
  </si>
  <si>
    <t>Příplatek k ceně dovozu a odvozu lešení řadového ZKD 10 km přes 10 km</t>
  </si>
  <si>
    <t>891862490</t>
  </si>
  <si>
    <t>400*10 'Přepočtené koeficientem množství</t>
  </si>
  <si>
    <t>997</t>
  </si>
  <si>
    <t>Doprava suti a vybouraných hmot</t>
  </si>
  <si>
    <t>37</t>
  </si>
  <si>
    <t>997013501</t>
  </si>
  <si>
    <t>Odvoz suti a vybouraných hmot na skládku nebo meziskládku do 1 km se složením</t>
  </si>
  <si>
    <t>t</t>
  </si>
  <si>
    <t>-169951888</t>
  </si>
  <si>
    <t>997013509</t>
  </si>
  <si>
    <t>Příplatek k odvozu suti a vybouraných hmot na skládku ZKD 1 km přes 1 km</t>
  </si>
  <si>
    <t>1987312553</t>
  </si>
  <si>
    <t>6,875*9</t>
  </si>
  <si>
    <t>"přepočetené koeficientem 9 km"</t>
  </si>
  <si>
    <t>39</t>
  </si>
  <si>
    <t>997013869</t>
  </si>
  <si>
    <t>Poplatek za uložení stavebního odpadu na recyklační skládce (skládkovné) ze směsí betonu, cihel a keramických výrobků kód odpadu 17 01 07</t>
  </si>
  <si>
    <t>751329795</t>
  </si>
  <si>
    <t>998</t>
  </si>
  <si>
    <t>Přesun hmot</t>
  </si>
  <si>
    <t>998011004</t>
  </si>
  <si>
    <t>Přesun hmot pro budovy zděné v přes 24 do 36 m</t>
  </si>
  <si>
    <t>253427199</t>
  </si>
  <si>
    <t>41</t>
  </si>
  <si>
    <t>998011018</t>
  </si>
  <si>
    <t>Příplatek k přesunu hmot pro budovy zděné za zvětšený přesun do 5000 m</t>
  </si>
  <si>
    <t>-339511196</t>
  </si>
  <si>
    <t>8,269*4 'Přepočtené koeficientem množství</t>
  </si>
  <si>
    <t>PSV</t>
  </si>
  <si>
    <t>Práce a dodávky PSV</t>
  </si>
  <si>
    <t>712</t>
  </si>
  <si>
    <t>Povlakové krytiny</t>
  </si>
  <si>
    <t>712363351</t>
  </si>
  <si>
    <t>Povlakové krytiny do 10° z tvarovaných poplastovaných lišt pásek rš 50 mm</t>
  </si>
  <si>
    <t>550121306</t>
  </si>
  <si>
    <t>(2,96+0,8+0,8+2,96)*6</t>
  </si>
  <si>
    <t>43</t>
  </si>
  <si>
    <t>712363368</t>
  </si>
  <si>
    <t>Povlakové krytiny do 10° z tvarovaných poplastovaných lišt délky 2 m příklopná lišta rš 70 mm</t>
  </si>
  <si>
    <t>1088544098</t>
  </si>
  <si>
    <t>712363352</t>
  </si>
  <si>
    <t>Povlakové krytiny střech 10° z tvarovaných poplastovaných lišt délky 2 m koutová lišta vnitřní rš 100 mm</t>
  </si>
  <si>
    <t>1958428694</t>
  </si>
  <si>
    <t>45</t>
  </si>
  <si>
    <t>712998001</t>
  </si>
  <si>
    <t xml:space="preserve">Montáž chrliče </t>
  </si>
  <si>
    <t>-872059510</t>
  </si>
  <si>
    <t>2*6</t>
  </si>
  <si>
    <t>28342473</t>
  </si>
  <si>
    <t>chrlič s manžetou pro hydroizolaci z PVC-P</t>
  </si>
  <si>
    <t>-243913152</t>
  </si>
  <si>
    <t>767</t>
  </si>
  <si>
    <t>Konstrukce zámečnické</t>
  </si>
  <si>
    <t>47</t>
  </si>
  <si>
    <t>767134802</t>
  </si>
  <si>
    <t xml:space="preserve">Demontáž oplechování </t>
  </si>
  <si>
    <t>-559369260</t>
  </si>
  <si>
    <t>(3,5+1+1)*0,4*6</t>
  </si>
  <si>
    <t>767190123</t>
  </si>
  <si>
    <t>Montáž oplechování a lemování ocelových kcí stěn a střech ocelovým plechem rš přes 330 do 500 mm</t>
  </si>
  <si>
    <t>-661646154</t>
  </si>
  <si>
    <t>(3,5+1+1)*6</t>
  </si>
  <si>
    <t>49</t>
  </si>
  <si>
    <t>13824111</t>
  </si>
  <si>
    <t>oplechování, pozink, RAL 9006</t>
  </si>
  <si>
    <t>2095590255</t>
  </si>
  <si>
    <t>783</t>
  </si>
  <si>
    <t>Dokončovací práce - nátěry</t>
  </si>
  <si>
    <t>783827425</t>
  </si>
  <si>
    <t>Krycí dvojnásobný silikonový nátěr omítek stupně členitosti 1 a 2</t>
  </si>
  <si>
    <t>92</t>
  </si>
  <si>
    <t>VRN</t>
  </si>
  <si>
    <t>Vedlejší rozpočtové náklady</t>
  </si>
  <si>
    <t>VRN3</t>
  </si>
  <si>
    <t>Zařízení staveniště</t>
  </si>
  <si>
    <t>51</t>
  </si>
  <si>
    <t>031303000</t>
  </si>
  <si>
    <t>Náklady na zábor</t>
  </si>
  <si>
    <t>kpl.</t>
  </si>
  <si>
    <t>94</t>
  </si>
  <si>
    <t>VRN7</t>
  </si>
  <si>
    <t>Provozní vlivy</t>
  </si>
  <si>
    <t>52</t>
  </si>
  <si>
    <t>070001000</t>
  </si>
  <si>
    <t>96</t>
  </si>
  <si>
    <t>53</t>
  </si>
  <si>
    <t>100001-R</t>
  </si>
  <si>
    <t>Havarijní sundání</t>
  </si>
  <si>
    <t>kpl</t>
  </si>
  <si>
    <t>98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</si>
</sst>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calcChain" Target="calcChain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049_2026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Rekonstrukce balkónů budovy ředitelství ze strany ul. 28.října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3. 11. 2025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24.75" customHeight="1">
      <c r="A95" s="119" t="s">
        <v>77</v>
      </c>
      <c r="B95" s="120"/>
      <c r="C95" s="121"/>
      <c r="D95" s="122" t="s">
        <v>14</v>
      </c>
      <c r="E95" s="122"/>
      <c r="F95" s="122"/>
      <c r="G95" s="122"/>
      <c r="H95" s="122"/>
      <c r="I95" s="123"/>
      <c r="J95" s="122" t="s">
        <v>17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'049_2026 - Rekonstrukce b...'!J30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78</v>
      </c>
      <c r="AR95" s="126"/>
      <c r="AS95" s="127">
        <v>0</v>
      </c>
      <c r="AT95" s="128">
        <f>ROUND(SUM(AV95:AW95),2)</f>
        <v>0</v>
      </c>
      <c r="AU95" s="129">
        <f>'049_2026 - Rekonstrukce b...'!P128</f>
        <v>0</v>
      </c>
      <c r="AV95" s="128">
        <f>'049_2026 - Rekonstrukce b...'!J33</f>
        <v>0</v>
      </c>
      <c r="AW95" s="128">
        <f>'049_2026 - Rekonstrukce b...'!J34</f>
        <v>0</v>
      </c>
      <c r="AX95" s="128">
        <f>'049_2026 - Rekonstrukce b...'!J35</f>
        <v>0</v>
      </c>
      <c r="AY95" s="128">
        <f>'049_2026 - Rekonstrukce b...'!J36</f>
        <v>0</v>
      </c>
      <c r="AZ95" s="128">
        <f>'049_2026 - Rekonstrukce b...'!F33</f>
        <v>0</v>
      </c>
      <c r="BA95" s="128">
        <f>'049_2026 - Rekonstrukce b...'!F34</f>
        <v>0</v>
      </c>
      <c r="BB95" s="128">
        <f>'049_2026 - Rekonstrukce b...'!F35</f>
        <v>0</v>
      </c>
      <c r="BC95" s="128">
        <f>'049_2026 - Rekonstrukce b...'!F36</f>
        <v>0</v>
      </c>
      <c r="BD95" s="130">
        <f>'049_2026 - Rekonstrukce b...'!F37</f>
        <v>0</v>
      </c>
      <c r="BE95" s="7"/>
      <c r="BT95" s="131" t="s">
        <v>79</v>
      </c>
      <c r="BV95" s="131" t="s">
        <v>75</v>
      </c>
      <c r="BW95" s="131" t="s">
        <v>80</v>
      </c>
      <c r="BX95" s="131" t="s">
        <v>5</v>
      </c>
      <c r="CL95" s="131" t="s">
        <v>1</v>
      </c>
      <c r="CM95" s="131" t="s">
        <v>81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DWEOKM5XQN0J7MRci+cWwDf16vz2Jdqmb1BP5NNffRH1AsuxbaYuYVfXJZxe0a/eUkZBoCJQpBE85L3WgpGoog==" hashValue="LNgBfqkpImtJ0x0CtwDQ8jbKx7hld8Zzbgh1fJuiFr0izX5n9jFOvN/6IZb27y6CSob+kGYvQQuLCti8gEX1X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49_2026 - Rekonstrukce b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80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81</v>
      </c>
    </row>
    <row r="4" s="1" customFormat="1" ht="24.96" customHeight="1">
      <c r="B4" s="20"/>
      <c r="D4" s="134" t="s">
        <v>82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Rekonstrukce balkónů budovy ředitelství ze strany ul. 28.října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38" t="s">
        <v>84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3. 11. 2025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36" t="s">
        <v>26</v>
      </c>
      <c r="J15" s="139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27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29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26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31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26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33</v>
      </c>
      <c r="E30" s="38"/>
      <c r="F30" s="38"/>
      <c r="G30" s="38"/>
      <c r="H30" s="38"/>
      <c r="I30" s="38"/>
      <c r="J30" s="147">
        <f>ROUND(J128,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35</v>
      </c>
      <c r="G32" s="38"/>
      <c r="H32" s="38"/>
      <c r="I32" s="148" t="s">
        <v>34</v>
      </c>
      <c r="J32" s="14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37</v>
      </c>
      <c r="E33" s="136" t="s">
        <v>38</v>
      </c>
      <c r="F33" s="150">
        <f>ROUND((SUM(BE128:BE289)),  2)</f>
        <v>0</v>
      </c>
      <c r="G33" s="38"/>
      <c r="H33" s="38"/>
      <c r="I33" s="151">
        <v>0.20999999999999999</v>
      </c>
      <c r="J33" s="150">
        <f>ROUND(((SUM(BE128:BE289))*I33),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39</v>
      </c>
      <c r="F34" s="150">
        <f>ROUND((SUM(BF128:BF289)),  2)</f>
        <v>0</v>
      </c>
      <c r="G34" s="38"/>
      <c r="H34" s="38"/>
      <c r="I34" s="151">
        <v>0.12</v>
      </c>
      <c r="J34" s="150">
        <f>ROUND(((SUM(BF128:BF289))*I34),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40</v>
      </c>
      <c r="F35" s="150">
        <f>ROUND((SUM(BG128:BG289)),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41</v>
      </c>
      <c r="F36" s="150">
        <f>ROUND((SUM(BH128:BH289)),  2)</f>
        <v>0</v>
      </c>
      <c r="G36" s="38"/>
      <c r="H36" s="38"/>
      <c r="I36" s="151">
        <v>0.12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42</v>
      </c>
      <c r="F37" s="150">
        <f>ROUND((SUM(BI128:BI289)),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Rekonstrukce balkónů budovy ředitelství ze strany ul. 28.října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049_2026 - Rekonstrukce balkónů budovy ředitelství ze strany ul. 28.října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3. 11. 2025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86</v>
      </c>
      <c r="D94" s="172"/>
      <c r="E94" s="172"/>
      <c r="F94" s="172"/>
      <c r="G94" s="172"/>
      <c r="H94" s="172"/>
      <c r="I94" s="172"/>
      <c r="J94" s="173" t="s">
        <v>87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88</v>
      </c>
      <c r="D96" s="40"/>
      <c r="E96" s="40"/>
      <c r="F96" s="40"/>
      <c r="G96" s="40"/>
      <c r="H96" s="40"/>
      <c r="I96" s="40"/>
      <c r="J96" s="110">
        <f>J128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89</v>
      </c>
    </row>
    <row r="97" s="9" customFormat="1" ht="24.96" customHeight="1">
      <c r="A97" s="9"/>
      <c r="B97" s="175"/>
      <c r="C97" s="176"/>
      <c r="D97" s="177" t="s">
        <v>90</v>
      </c>
      <c r="E97" s="178"/>
      <c r="F97" s="178"/>
      <c r="G97" s="178"/>
      <c r="H97" s="178"/>
      <c r="I97" s="178"/>
      <c r="J97" s="179">
        <f>J129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91</v>
      </c>
      <c r="E98" s="184"/>
      <c r="F98" s="184"/>
      <c r="G98" s="184"/>
      <c r="H98" s="184"/>
      <c r="I98" s="184"/>
      <c r="J98" s="185">
        <f>J130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92</v>
      </c>
      <c r="E99" s="184"/>
      <c r="F99" s="184"/>
      <c r="G99" s="184"/>
      <c r="H99" s="184"/>
      <c r="I99" s="184"/>
      <c r="J99" s="185">
        <f>J192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93</v>
      </c>
      <c r="E100" s="184"/>
      <c r="F100" s="184"/>
      <c r="G100" s="184"/>
      <c r="H100" s="184"/>
      <c r="I100" s="184"/>
      <c r="J100" s="185">
        <f>J246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94</v>
      </c>
      <c r="E101" s="184"/>
      <c r="F101" s="184"/>
      <c r="G101" s="184"/>
      <c r="H101" s="184"/>
      <c r="I101" s="184"/>
      <c r="J101" s="185">
        <f>J252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5"/>
      <c r="C102" s="176"/>
      <c r="D102" s="177" t="s">
        <v>95</v>
      </c>
      <c r="E102" s="178"/>
      <c r="F102" s="178"/>
      <c r="G102" s="178"/>
      <c r="H102" s="178"/>
      <c r="I102" s="178"/>
      <c r="J102" s="179">
        <f>J256</f>
        <v>0</v>
      </c>
      <c r="K102" s="176"/>
      <c r="L102" s="18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1"/>
      <c r="C103" s="182"/>
      <c r="D103" s="183" t="s">
        <v>96</v>
      </c>
      <c r="E103" s="184"/>
      <c r="F103" s="184"/>
      <c r="G103" s="184"/>
      <c r="H103" s="184"/>
      <c r="I103" s="184"/>
      <c r="J103" s="185">
        <f>J257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1"/>
      <c r="C104" s="182"/>
      <c r="D104" s="183" t="s">
        <v>97</v>
      </c>
      <c r="E104" s="184"/>
      <c r="F104" s="184"/>
      <c r="G104" s="184"/>
      <c r="H104" s="184"/>
      <c r="I104" s="184"/>
      <c r="J104" s="185">
        <f>J270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98</v>
      </c>
      <c r="E105" s="184"/>
      <c r="F105" s="184"/>
      <c r="G105" s="184"/>
      <c r="H105" s="184"/>
      <c r="I105" s="184"/>
      <c r="J105" s="185">
        <f>J277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5"/>
      <c r="C106" s="176"/>
      <c r="D106" s="177" t="s">
        <v>99</v>
      </c>
      <c r="E106" s="178"/>
      <c r="F106" s="178"/>
      <c r="G106" s="178"/>
      <c r="H106" s="178"/>
      <c r="I106" s="178"/>
      <c r="J106" s="179">
        <f>J284</f>
        <v>0</v>
      </c>
      <c r="K106" s="176"/>
      <c r="L106" s="180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1"/>
      <c r="C107" s="182"/>
      <c r="D107" s="183" t="s">
        <v>100</v>
      </c>
      <c r="E107" s="184"/>
      <c r="F107" s="184"/>
      <c r="G107" s="184"/>
      <c r="H107" s="184"/>
      <c r="I107" s="184"/>
      <c r="J107" s="185">
        <f>J285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101</v>
      </c>
      <c r="E108" s="184"/>
      <c r="F108" s="184"/>
      <c r="G108" s="184"/>
      <c r="H108" s="184"/>
      <c r="I108" s="184"/>
      <c r="J108" s="185">
        <f>J287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102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170" t="str">
        <f>E7</f>
        <v>Rekonstrukce balkónů budovy ředitelství ze strany ul. 28.října</v>
      </c>
      <c r="F118" s="32"/>
      <c r="G118" s="32"/>
      <c r="H118" s="32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83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30" customHeight="1">
      <c r="A120" s="38"/>
      <c r="B120" s="39"/>
      <c r="C120" s="40"/>
      <c r="D120" s="40"/>
      <c r="E120" s="76" t="str">
        <f>E9</f>
        <v>049_2026 - Rekonstrukce balkónů budovy ředitelství ze strany ul. 28.října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F12</f>
        <v xml:space="preserve"> </v>
      </c>
      <c r="G122" s="40"/>
      <c r="H122" s="40"/>
      <c r="I122" s="32" t="s">
        <v>22</v>
      </c>
      <c r="J122" s="79" t="str">
        <f>IF(J12="","",J12)</f>
        <v>3. 11. 2025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40"/>
      <c r="E124" s="40"/>
      <c r="F124" s="27" t="str">
        <f>E15</f>
        <v xml:space="preserve"> </v>
      </c>
      <c r="G124" s="40"/>
      <c r="H124" s="40"/>
      <c r="I124" s="32" t="s">
        <v>29</v>
      </c>
      <c r="J124" s="36" t="str">
        <f>E21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27</v>
      </c>
      <c r="D125" s="40"/>
      <c r="E125" s="40"/>
      <c r="F125" s="27" t="str">
        <f>IF(E18="","",E18)</f>
        <v>Vyplň údaj</v>
      </c>
      <c r="G125" s="40"/>
      <c r="H125" s="40"/>
      <c r="I125" s="32" t="s">
        <v>31</v>
      </c>
      <c r="J125" s="36" t="str">
        <f>E24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187"/>
      <c r="B127" s="188"/>
      <c r="C127" s="189" t="s">
        <v>103</v>
      </c>
      <c r="D127" s="190" t="s">
        <v>58</v>
      </c>
      <c r="E127" s="190" t="s">
        <v>54</v>
      </c>
      <c r="F127" s="190" t="s">
        <v>55</v>
      </c>
      <c r="G127" s="190" t="s">
        <v>104</v>
      </c>
      <c r="H127" s="190" t="s">
        <v>105</v>
      </c>
      <c r="I127" s="190" t="s">
        <v>106</v>
      </c>
      <c r="J127" s="191" t="s">
        <v>87</v>
      </c>
      <c r="K127" s="192" t="s">
        <v>107</v>
      </c>
      <c r="L127" s="193"/>
      <c r="M127" s="100" t="s">
        <v>1</v>
      </c>
      <c r="N127" s="101" t="s">
        <v>37</v>
      </c>
      <c r="O127" s="101" t="s">
        <v>108</v>
      </c>
      <c r="P127" s="101" t="s">
        <v>109</v>
      </c>
      <c r="Q127" s="101" t="s">
        <v>110</v>
      </c>
      <c r="R127" s="101" t="s">
        <v>111</v>
      </c>
      <c r="S127" s="101" t="s">
        <v>112</v>
      </c>
      <c r="T127" s="102" t="s">
        <v>113</v>
      </c>
      <c r="U127" s="187"/>
      <c r="V127" s="187"/>
      <c r="W127" s="187"/>
      <c r="X127" s="187"/>
      <c r="Y127" s="187"/>
      <c r="Z127" s="187"/>
      <c r="AA127" s="187"/>
      <c r="AB127" s="187"/>
      <c r="AC127" s="187"/>
      <c r="AD127" s="187"/>
      <c r="AE127" s="187"/>
    </row>
    <row r="128" s="2" customFormat="1" ht="22.8" customHeight="1">
      <c r="A128" s="38"/>
      <c r="B128" s="39"/>
      <c r="C128" s="107" t="s">
        <v>114</v>
      </c>
      <c r="D128" s="40"/>
      <c r="E128" s="40"/>
      <c r="F128" s="40"/>
      <c r="G128" s="40"/>
      <c r="H128" s="40"/>
      <c r="I128" s="40"/>
      <c r="J128" s="194">
        <f>BK128</f>
        <v>0</v>
      </c>
      <c r="K128" s="40"/>
      <c r="L128" s="44"/>
      <c r="M128" s="103"/>
      <c r="N128" s="195"/>
      <c r="O128" s="104"/>
      <c r="P128" s="196">
        <f>P129+P256+P284</f>
        <v>0</v>
      </c>
      <c r="Q128" s="104"/>
      <c r="R128" s="196">
        <f>R129+R256+R284</f>
        <v>41.455397390000002</v>
      </c>
      <c r="S128" s="104"/>
      <c r="T128" s="197">
        <f>T129+T256+T284</f>
        <v>0.11879999999999999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72</v>
      </c>
      <c r="AU128" s="17" t="s">
        <v>89</v>
      </c>
      <c r="BK128" s="198">
        <f>BK129+BK256+BK284</f>
        <v>0</v>
      </c>
    </row>
    <row r="129" s="12" customFormat="1" ht="25.92" customHeight="1">
      <c r="A129" s="12"/>
      <c r="B129" s="199"/>
      <c r="C129" s="200"/>
      <c r="D129" s="201" t="s">
        <v>72</v>
      </c>
      <c r="E129" s="202" t="s">
        <v>115</v>
      </c>
      <c r="F129" s="202" t="s">
        <v>116</v>
      </c>
      <c r="G129" s="200"/>
      <c r="H129" s="200"/>
      <c r="I129" s="203"/>
      <c r="J129" s="204">
        <f>BK129</f>
        <v>0</v>
      </c>
      <c r="K129" s="200"/>
      <c r="L129" s="205"/>
      <c r="M129" s="206"/>
      <c r="N129" s="207"/>
      <c r="O129" s="207"/>
      <c r="P129" s="208">
        <f>P130+P192+P246+P252</f>
        <v>0</v>
      </c>
      <c r="Q129" s="207"/>
      <c r="R129" s="208">
        <f>R130+R192+R246+R252</f>
        <v>8.3442329900000001</v>
      </c>
      <c r="S129" s="207"/>
      <c r="T129" s="209">
        <f>T130+T192+T246+T252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0" t="s">
        <v>79</v>
      </c>
      <c r="AT129" s="211" t="s">
        <v>72</v>
      </c>
      <c r="AU129" s="211" t="s">
        <v>73</v>
      </c>
      <c r="AY129" s="210" t="s">
        <v>117</v>
      </c>
      <c r="BK129" s="212">
        <f>BK130+BK192+BK246+BK252</f>
        <v>0</v>
      </c>
    </row>
    <row r="130" s="12" customFormat="1" ht="22.8" customHeight="1">
      <c r="A130" s="12"/>
      <c r="B130" s="199"/>
      <c r="C130" s="200"/>
      <c r="D130" s="201" t="s">
        <v>72</v>
      </c>
      <c r="E130" s="213" t="s">
        <v>118</v>
      </c>
      <c r="F130" s="213" t="s">
        <v>119</v>
      </c>
      <c r="G130" s="200"/>
      <c r="H130" s="200"/>
      <c r="I130" s="203"/>
      <c r="J130" s="214">
        <f>BK130</f>
        <v>0</v>
      </c>
      <c r="K130" s="200"/>
      <c r="L130" s="205"/>
      <c r="M130" s="206"/>
      <c r="N130" s="207"/>
      <c r="O130" s="207"/>
      <c r="P130" s="208">
        <f>SUM(P131:P191)</f>
        <v>0</v>
      </c>
      <c r="Q130" s="207"/>
      <c r="R130" s="208">
        <f>SUM(R131:R191)</f>
        <v>8.3442329900000001</v>
      </c>
      <c r="S130" s="207"/>
      <c r="T130" s="209">
        <f>SUM(T131:T191)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0" t="s">
        <v>79</v>
      </c>
      <c r="AT130" s="211" t="s">
        <v>72</v>
      </c>
      <c r="AU130" s="211" t="s">
        <v>79</v>
      </c>
      <c r="AY130" s="210" t="s">
        <v>117</v>
      </c>
      <c r="BK130" s="212">
        <f>SUM(BK131:BK191)</f>
        <v>0</v>
      </c>
    </row>
    <row r="131" s="2" customFormat="1" ht="16.5" customHeight="1">
      <c r="A131" s="38"/>
      <c r="B131" s="39"/>
      <c r="C131" s="215" t="s">
        <v>79</v>
      </c>
      <c r="D131" s="215" t="s">
        <v>120</v>
      </c>
      <c r="E131" s="216" t="s">
        <v>121</v>
      </c>
      <c r="F131" s="217" t="s">
        <v>122</v>
      </c>
      <c r="G131" s="218" t="s">
        <v>123</v>
      </c>
      <c r="H131" s="219">
        <v>130.5</v>
      </c>
      <c r="I131" s="220"/>
      <c r="J131" s="221">
        <f>ROUND(I131*H131,2)</f>
        <v>0</v>
      </c>
      <c r="K131" s="222"/>
      <c r="L131" s="44"/>
      <c r="M131" s="223" t="s">
        <v>1</v>
      </c>
      <c r="N131" s="224" t="s">
        <v>38</v>
      </c>
      <c r="O131" s="91"/>
      <c r="P131" s="225">
        <f>O131*H131</f>
        <v>0</v>
      </c>
      <c r="Q131" s="225">
        <v>0.00025999999999999998</v>
      </c>
      <c r="R131" s="225">
        <f>Q131*H131</f>
        <v>0.033929999999999995</v>
      </c>
      <c r="S131" s="225">
        <v>0</v>
      </c>
      <c r="T131" s="22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7" t="s">
        <v>124</v>
      </c>
      <c r="AT131" s="227" t="s">
        <v>120</v>
      </c>
      <c r="AU131" s="227" t="s">
        <v>81</v>
      </c>
      <c r="AY131" s="17" t="s">
        <v>117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7" t="s">
        <v>79</v>
      </c>
      <c r="BK131" s="228">
        <f>ROUND(I131*H131,2)</f>
        <v>0</v>
      </c>
      <c r="BL131" s="17" t="s">
        <v>124</v>
      </c>
      <c r="BM131" s="227" t="s">
        <v>125</v>
      </c>
    </row>
    <row r="132" s="13" customFormat="1">
      <c r="A132" s="13"/>
      <c r="B132" s="229"/>
      <c r="C132" s="230"/>
      <c r="D132" s="231" t="s">
        <v>126</v>
      </c>
      <c r="E132" s="232" t="s">
        <v>1</v>
      </c>
      <c r="F132" s="233" t="s">
        <v>127</v>
      </c>
      <c r="G132" s="230"/>
      <c r="H132" s="234">
        <v>29.904</v>
      </c>
      <c r="I132" s="235"/>
      <c r="J132" s="230"/>
      <c r="K132" s="230"/>
      <c r="L132" s="236"/>
      <c r="M132" s="237"/>
      <c r="N132" s="238"/>
      <c r="O132" s="238"/>
      <c r="P132" s="238"/>
      <c r="Q132" s="238"/>
      <c r="R132" s="238"/>
      <c r="S132" s="238"/>
      <c r="T132" s="23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0" t="s">
        <v>126</v>
      </c>
      <c r="AU132" s="240" t="s">
        <v>81</v>
      </c>
      <c r="AV132" s="13" t="s">
        <v>81</v>
      </c>
      <c r="AW132" s="13" t="s">
        <v>30</v>
      </c>
      <c r="AX132" s="13" t="s">
        <v>73</v>
      </c>
      <c r="AY132" s="240" t="s">
        <v>117</v>
      </c>
    </row>
    <row r="133" s="13" customFormat="1">
      <c r="A133" s="13"/>
      <c r="B133" s="229"/>
      <c r="C133" s="230"/>
      <c r="D133" s="231" t="s">
        <v>126</v>
      </c>
      <c r="E133" s="232" t="s">
        <v>1</v>
      </c>
      <c r="F133" s="233" t="s">
        <v>128</v>
      </c>
      <c r="G133" s="230"/>
      <c r="H133" s="234">
        <v>36.695999999999998</v>
      </c>
      <c r="I133" s="235"/>
      <c r="J133" s="230"/>
      <c r="K133" s="230"/>
      <c r="L133" s="236"/>
      <c r="M133" s="237"/>
      <c r="N133" s="238"/>
      <c r="O133" s="238"/>
      <c r="P133" s="238"/>
      <c r="Q133" s="238"/>
      <c r="R133" s="238"/>
      <c r="S133" s="238"/>
      <c r="T133" s="23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0" t="s">
        <v>126</v>
      </c>
      <c r="AU133" s="240" t="s">
        <v>81</v>
      </c>
      <c r="AV133" s="13" t="s">
        <v>81</v>
      </c>
      <c r="AW133" s="13" t="s">
        <v>30</v>
      </c>
      <c r="AX133" s="13" t="s">
        <v>73</v>
      </c>
      <c r="AY133" s="240" t="s">
        <v>117</v>
      </c>
    </row>
    <row r="134" s="13" customFormat="1">
      <c r="A134" s="13"/>
      <c r="B134" s="229"/>
      <c r="C134" s="230"/>
      <c r="D134" s="231" t="s">
        <v>126</v>
      </c>
      <c r="E134" s="232" t="s">
        <v>1</v>
      </c>
      <c r="F134" s="233" t="s">
        <v>129</v>
      </c>
      <c r="G134" s="230"/>
      <c r="H134" s="234">
        <v>42.899999999999999</v>
      </c>
      <c r="I134" s="235"/>
      <c r="J134" s="230"/>
      <c r="K134" s="230"/>
      <c r="L134" s="236"/>
      <c r="M134" s="237"/>
      <c r="N134" s="238"/>
      <c r="O134" s="238"/>
      <c r="P134" s="238"/>
      <c r="Q134" s="238"/>
      <c r="R134" s="238"/>
      <c r="S134" s="238"/>
      <c r="T134" s="23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0" t="s">
        <v>126</v>
      </c>
      <c r="AU134" s="240" t="s">
        <v>81</v>
      </c>
      <c r="AV134" s="13" t="s">
        <v>81</v>
      </c>
      <c r="AW134" s="13" t="s">
        <v>30</v>
      </c>
      <c r="AX134" s="13" t="s">
        <v>73</v>
      </c>
      <c r="AY134" s="240" t="s">
        <v>117</v>
      </c>
    </row>
    <row r="135" s="13" customFormat="1">
      <c r="A135" s="13"/>
      <c r="B135" s="229"/>
      <c r="C135" s="230"/>
      <c r="D135" s="231" t="s">
        <v>126</v>
      </c>
      <c r="E135" s="232" t="s">
        <v>1</v>
      </c>
      <c r="F135" s="233" t="s">
        <v>130</v>
      </c>
      <c r="G135" s="230"/>
      <c r="H135" s="234">
        <v>21</v>
      </c>
      <c r="I135" s="235"/>
      <c r="J135" s="230"/>
      <c r="K135" s="230"/>
      <c r="L135" s="236"/>
      <c r="M135" s="237"/>
      <c r="N135" s="238"/>
      <c r="O135" s="238"/>
      <c r="P135" s="238"/>
      <c r="Q135" s="238"/>
      <c r="R135" s="238"/>
      <c r="S135" s="238"/>
      <c r="T135" s="23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0" t="s">
        <v>126</v>
      </c>
      <c r="AU135" s="240" t="s">
        <v>81</v>
      </c>
      <c r="AV135" s="13" t="s">
        <v>81</v>
      </c>
      <c r="AW135" s="13" t="s">
        <v>30</v>
      </c>
      <c r="AX135" s="13" t="s">
        <v>73</v>
      </c>
      <c r="AY135" s="240" t="s">
        <v>117</v>
      </c>
    </row>
    <row r="136" s="14" customFormat="1">
      <c r="A136" s="14"/>
      <c r="B136" s="241"/>
      <c r="C136" s="242"/>
      <c r="D136" s="231" t="s">
        <v>126</v>
      </c>
      <c r="E136" s="243" t="s">
        <v>1</v>
      </c>
      <c r="F136" s="244" t="s">
        <v>131</v>
      </c>
      <c r="G136" s="242"/>
      <c r="H136" s="245">
        <v>130.5</v>
      </c>
      <c r="I136" s="246"/>
      <c r="J136" s="242"/>
      <c r="K136" s="242"/>
      <c r="L136" s="247"/>
      <c r="M136" s="248"/>
      <c r="N136" s="249"/>
      <c r="O136" s="249"/>
      <c r="P136" s="249"/>
      <c r="Q136" s="249"/>
      <c r="R136" s="249"/>
      <c r="S136" s="249"/>
      <c r="T136" s="25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1" t="s">
        <v>126</v>
      </c>
      <c r="AU136" s="251" t="s">
        <v>81</v>
      </c>
      <c r="AV136" s="14" t="s">
        <v>124</v>
      </c>
      <c r="AW136" s="14" t="s">
        <v>30</v>
      </c>
      <c r="AX136" s="14" t="s">
        <v>79</v>
      </c>
      <c r="AY136" s="251" t="s">
        <v>117</v>
      </c>
    </row>
    <row r="137" s="2" customFormat="1" ht="24.15" customHeight="1">
      <c r="A137" s="38"/>
      <c r="B137" s="39"/>
      <c r="C137" s="215" t="s">
        <v>81</v>
      </c>
      <c r="D137" s="215" t="s">
        <v>120</v>
      </c>
      <c r="E137" s="216" t="s">
        <v>132</v>
      </c>
      <c r="F137" s="217" t="s">
        <v>133</v>
      </c>
      <c r="G137" s="218" t="s">
        <v>123</v>
      </c>
      <c r="H137" s="219">
        <v>54.719999999999999</v>
      </c>
      <c r="I137" s="220"/>
      <c r="J137" s="221">
        <f>ROUND(I137*H137,2)</f>
        <v>0</v>
      </c>
      <c r="K137" s="222"/>
      <c r="L137" s="44"/>
      <c r="M137" s="223" t="s">
        <v>1</v>
      </c>
      <c r="N137" s="224" t="s">
        <v>38</v>
      </c>
      <c r="O137" s="91"/>
      <c r="P137" s="225">
        <f>O137*H137</f>
        <v>0</v>
      </c>
      <c r="Q137" s="225">
        <v>0.010500000000000001</v>
      </c>
      <c r="R137" s="225">
        <f>Q137*H137</f>
        <v>0.57456000000000007</v>
      </c>
      <c r="S137" s="225">
        <v>0</v>
      </c>
      <c r="T137" s="22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7" t="s">
        <v>124</v>
      </c>
      <c r="AT137" s="227" t="s">
        <v>120</v>
      </c>
      <c r="AU137" s="227" t="s">
        <v>81</v>
      </c>
      <c r="AY137" s="17" t="s">
        <v>117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7" t="s">
        <v>79</v>
      </c>
      <c r="BK137" s="228">
        <f>ROUND(I137*H137,2)</f>
        <v>0</v>
      </c>
      <c r="BL137" s="17" t="s">
        <v>124</v>
      </c>
      <c r="BM137" s="227" t="s">
        <v>134</v>
      </c>
    </row>
    <row r="138" s="13" customFormat="1">
      <c r="A138" s="13"/>
      <c r="B138" s="229"/>
      <c r="C138" s="230"/>
      <c r="D138" s="231" t="s">
        <v>126</v>
      </c>
      <c r="E138" s="232" t="s">
        <v>1</v>
      </c>
      <c r="F138" s="233" t="s">
        <v>135</v>
      </c>
      <c r="G138" s="230"/>
      <c r="H138" s="234">
        <v>54.719999999999999</v>
      </c>
      <c r="I138" s="235"/>
      <c r="J138" s="230"/>
      <c r="K138" s="230"/>
      <c r="L138" s="236"/>
      <c r="M138" s="237"/>
      <c r="N138" s="238"/>
      <c r="O138" s="238"/>
      <c r="P138" s="238"/>
      <c r="Q138" s="238"/>
      <c r="R138" s="238"/>
      <c r="S138" s="238"/>
      <c r="T138" s="23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0" t="s">
        <v>126</v>
      </c>
      <c r="AU138" s="240" t="s">
        <v>81</v>
      </c>
      <c r="AV138" s="13" t="s">
        <v>81</v>
      </c>
      <c r="AW138" s="13" t="s">
        <v>30</v>
      </c>
      <c r="AX138" s="13" t="s">
        <v>73</v>
      </c>
      <c r="AY138" s="240" t="s">
        <v>117</v>
      </c>
    </row>
    <row r="139" s="14" customFormat="1">
      <c r="A139" s="14"/>
      <c r="B139" s="241"/>
      <c r="C139" s="242"/>
      <c r="D139" s="231" t="s">
        <v>126</v>
      </c>
      <c r="E139" s="243" t="s">
        <v>1</v>
      </c>
      <c r="F139" s="244" t="s">
        <v>131</v>
      </c>
      <c r="G139" s="242"/>
      <c r="H139" s="245">
        <v>54.719999999999999</v>
      </c>
      <c r="I139" s="246"/>
      <c r="J139" s="242"/>
      <c r="K139" s="242"/>
      <c r="L139" s="247"/>
      <c r="M139" s="248"/>
      <c r="N139" s="249"/>
      <c r="O139" s="249"/>
      <c r="P139" s="249"/>
      <c r="Q139" s="249"/>
      <c r="R139" s="249"/>
      <c r="S139" s="249"/>
      <c r="T139" s="25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1" t="s">
        <v>126</v>
      </c>
      <c r="AU139" s="251" t="s">
        <v>81</v>
      </c>
      <c r="AV139" s="14" t="s">
        <v>124</v>
      </c>
      <c r="AW139" s="14" t="s">
        <v>30</v>
      </c>
      <c r="AX139" s="14" t="s">
        <v>79</v>
      </c>
      <c r="AY139" s="251" t="s">
        <v>117</v>
      </c>
    </row>
    <row r="140" s="2" customFormat="1" ht="33" customHeight="1">
      <c r="A140" s="38"/>
      <c r="B140" s="39"/>
      <c r="C140" s="215" t="s">
        <v>136</v>
      </c>
      <c r="D140" s="215" t="s">
        <v>120</v>
      </c>
      <c r="E140" s="216" t="s">
        <v>137</v>
      </c>
      <c r="F140" s="217" t="s">
        <v>138</v>
      </c>
      <c r="G140" s="218" t="s">
        <v>139</v>
      </c>
      <c r="H140" s="219">
        <v>0.70999999999999996</v>
      </c>
      <c r="I140" s="220"/>
      <c r="J140" s="221">
        <f>ROUND(I140*H140,2)</f>
        <v>0</v>
      </c>
      <c r="K140" s="222"/>
      <c r="L140" s="44"/>
      <c r="M140" s="223" t="s">
        <v>1</v>
      </c>
      <c r="N140" s="224" t="s">
        <v>38</v>
      </c>
      <c r="O140" s="91"/>
      <c r="P140" s="225">
        <f>O140*H140</f>
        <v>0</v>
      </c>
      <c r="Q140" s="225">
        <v>2.5018699999999998</v>
      </c>
      <c r="R140" s="225">
        <f>Q140*H140</f>
        <v>1.7763276999999997</v>
      </c>
      <c r="S140" s="225">
        <v>0</v>
      </c>
      <c r="T140" s="22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7" t="s">
        <v>124</v>
      </c>
      <c r="AT140" s="227" t="s">
        <v>120</v>
      </c>
      <c r="AU140" s="227" t="s">
        <v>81</v>
      </c>
      <c r="AY140" s="17" t="s">
        <v>117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7" t="s">
        <v>79</v>
      </c>
      <c r="BK140" s="228">
        <f>ROUND(I140*H140,2)</f>
        <v>0</v>
      </c>
      <c r="BL140" s="17" t="s">
        <v>124</v>
      </c>
      <c r="BM140" s="227" t="s">
        <v>140</v>
      </c>
    </row>
    <row r="141" s="13" customFormat="1">
      <c r="A141" s="13"/>
      <c r="B141" s="229"/>
      <c r="C141" s="230"/>
      <c r="D141" s="231" t="s">
        <v>126</v>
      </c>
      <c r="E141" s="232" t="s">
        <v>1</v>
      </c>
      <c r="F141" s="233" t="s">
        <v>141</v>
      </c>
      <c r="G141" s="230"/>
      <c r="H141" s="234">
        <v>0.70999999999999996</v>
      </c>
      <c r="I141" s="235"/>
      <c r="J141" s="230"/>
      <c r="K141" s="230"/>
      <c r="L141" s="236"/>
      <c r="M141" s="237"/>
      <c r="N141" s="238"/>
      <c r="O141" s="238"/>
      <c r="P141" s="238"/>
      <c r="Q141" s="238"/>
      <c r="R141" s="238"/>
      <c r="S141" s="238"/>
      <c r="T141" s="23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0" t="s">
        <v>126</v>
      </c>
      <c r="AU141" s="240" t="s">
        <v>81</v>
      </c>
      <c r="AV141" s="13" t="s">
        <v>81</v>
      </c>
      <c r="AW141" s="13" t="s">
        <v>30</v>
      </c>
      <c r="AX141" s="13" t="s">
        <v>79</v>
      </c>
      <c r="AY141" s="240" t="s">
        <v>117</v>
      </c>
    </row>
    <row r="142" s="2" customFormat="1" ht="16.5" customHeight="1">
      <c r="A142" s="38"/>
      <c r="B142" s="39"/>
      <c r="C142" s="215" t="s">
        <v>124</v>
      </c>
      <c r="D142" s="215" t="s">
        <v>120</v>
      </c>
      <c r="E142" s="216" t="s">
        <v>142</v>
      </c>
      <c r="F142" s="217" t="s">
        <v>143</v>
      </c>
      <c r="G142" s="218" t="s">
        <v>123</v>
      </c>
      <c r="H142" s="219">
        <v>29.904</v>
      </c>
      <c r="I142" s="220"/>
      <c r="J142" s="221">
        <f>ROUND(I142*H142,2)</f>
        <v>0</v>
      </c>
      <c r="K142" s="222"/>
      <c r="L142" s="44"/>
      <c r="M142" s="223" t="s">
        <v>1</v>
      </c>
      <c r="N142" s="224" t="s">
        <v>38</v>
      </c>
      <c r="O142" s="91"/>
      <c r="P142" s="225">
        <f>O142*H142</f>
        <v>0</v>
      </c>
      <c r="Q142" s="225">
        <v>3.0000000000000001E-05</v>
      </c>
      <c r="R142" s="225">
        <f>Q142*H142</f>
        <v>0.00089712000000000006</v>
      </c>
      <c r="S142" s="225">
        <v>0</v>
      </c>
      <c r="T142" s="22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7" t="s">
        <v>144</v>
      </c>
      <c r="AT142" s="227" t="s">
        <v>120</v>
      </c>
      <c r="AU142" s="227" t="s">
        <v>81</v>
      </c>
      <c r="AY142" s="17" t="s">
        <v>117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7" t="s">
        <v>79</v>
      </c>
      <c r="BK142" s="228">
        <f>ROUND(I142*H142,2)</f>
        <v>0</v>
      </c>
      <c r="BL142" s="17" t="s">
        <v>144</v>
      </c>
      <c r="BM142" s="227" t="s">
        <v>145</v>
      </c>
    </row>
    <row r="143" s="13" customFormat="1">
      <c r="A143" s="13"/>
      <c r="B143" s="229"/>
      <c r="C143" s="230"/>
      <c r="D143" s="231" t="s">
        <v>126</v>
      </c>
      <c r="E143" s="232" t="s">
        <v>1</v>
      </c>
      <c r="F143" s="233" t="s">
        <v>127</v>
      </c>
      <c r="G143" s="230"/>
      <c r="H143" s="234">
        <v>29.904</v>
      </c>
      <c r="I143" s="235"/>
      <c r="J143" s="230"/>
      <c r="K143" s="230"/>
      <c r="L143" s="236"/>
      <c r="M143" s="237"/>
      <c r="N143" s="238"/>
      <c r="O143" s="238"/>
      <c r="P143" s="238"/>
      <c r="Q143" s="238"/>
      <c r="R143" s="238"/>
      <c r="S143" s="238"/>
      <c r="T143" s="23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0" t="s">
        <v>126</v>
      </c>
      <c r="AU143" s="240" t="s">
        <v>81</v>
      </c>
      <c r="AV143" s="13" t="s">
        <v>81</v>
      </c>
      <c r="AW143" s="13" t="s">
        <v>30</v>
      </c>
      <c r="AX143" s="13" t="s">
        <v>73</v>
      </c>
      <c r="AY143" s="240" t="s">
        <v>117</v>
      </c>
    </row>
    <row r="144" s="14" customFormat="1">
      <c r="A144" s="14"/>
      <c r="B144" s="241"/>
      <c r="C144" s="242"/>
      <c r="D144" s="231" t="s">
        <v>126</v>
      </c>
      <c r="E144" s="243" t="s">
        <v>1</v>
      </c>
      <c r="F144" s="244" t="s">
        <v>131</v>
      </c>
      <c r="G144" s="242"/>
      <c r="H144" s="245">
        <v>29.904</v>
      </c>
      <c r="I144" s="246"/>
      <c r="J144" s="242"/>
      <c r="K144" s="242"/>
      <c r="L144" s="247"/>
      <c r="M144" s="248"/>
      <c r="N144" s="249"/>
      <c r="O144" s="249"/>
      <c r="P144" s="249"/>
      <c r="Q144" s="249"/>
      <c r="R144" s="249"/>
      <c r="S144" s="249"/>
      <c r="T144" s="25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1" t="s">
        <v>126</v>
      </c>
      <c r="AU144" s="251" t="s">
        <v>81</v>
      </c>
      <c r="AV144" s="14" t="s">
        <v>124</v>
      </c>
      <c r="AW144" s="14" t="s">
        <v>30</v>
      </c>
      <c r="AX144" s="14" t="s">
        <v>79</v>
      </c>
      <c r="AY144" s="251" t="s">
        <v>117</v>
      </c>
    </row>
    <row r="145" s="2" customFormat="1" ht="16.5" customHeight="1">
      <c r="A145" s="38"/>
      <c r="B145" s="39"/>
      <c r="C145" s="252" t="s">
        <v>146</v>
      </c>
      <c r="D145" s="252" t="s">
        <v>147</v>
      </c>
      <c r="E145" s="253" t="s">
        <v>148</v>
      </c>
      <c r="F145" s="254" t="s">
        <v>149</v>
      </c>
      <c r="G145" s="255" t="s">
        <v>123</v>
      </c>
      <c r="H145" s="256">
        <v>34.853000000000002</v>
      </c>
      <c r="I145" s="257"/>
      <c r="J145" s="258">
        <f>ROUND(I145*H145,2)</f>
        <v>0</v>
      </c>
      <c r="K145" s="259"/>
      <c r="L145" s="260"/>
      <c r="M145" s="261" t="s">
        <v>1</v>
      </c>
      <c r="N145" s="262" t="s">
        <v>38</v>
      </c>
      <c r="O145" s="91"/>
      <c r="P145" s="225">
        <f>O145*H145</f>
        <v>0</v>
      </c>
      <c r="Q145" s="225">
        <v>0.0021299999999999999</v>
      </c>
      <c r="R145" s="225">
        <f>Q145*H145</f>
        <v>0.07423689</v>
      </c>
      <c r="S145" s="225">
        <v>0</v>
      </c>
      <c r="T145" s="22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7" t="s">
        <v>150</v>
      </c>
      <c r="AT145" s="227" t="s">
        <v>147</v>
      </c>
      <c r="AU145" s="227" t="s">
        <v>81</v>
      </c>
      <c r="AY145" s="17" t="s">
        <v>117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7" t="s">
        <v>79</v>
      </c>
      <c r="BK145" s="228">
        <f>ROUND(I145*H145,2)</f>
        <v>0</v>
      </c>
      <c r="BL145" s="17" t="s">
        <v>144</v>
      </c>
      <c r="BM145" s="227" t="s">
        <v>151</v>
      </c>
    </row>
    <row r="146" s="13" customFormat="1">
      <c r="A146" s="13"/>
      <c r="B146" s="229"/>
      <c r="C146" s="230"/>
      <c r="D146" s="231" t="s">
        <v>126</v>
      </c>
      <c r="E146" s="232" t="s">
        <v>1</v>
      </c>
      <c r="F146" s="233" t="s">
        <v>127</v>
      </c>
      <c r="G146" s="230"/>
      <c r="H146" s="234">
        <v>29.904</v>
      </c>
      <c r="I146" s="235"/>
      <c r="J146" s="230"/>
      <c r="K146" s="230"/>
      <c r="L146" s="236"/>
      <c r="M146" s="237"/>
      <c r="N146" s="238"/>
      <c r="O146" s="238"/>
      <c r="P146" s="238"/>
      <c r="Q146" s="238"/>
      <c r="R146" s="238"/>
      <c r="S146" s="238"/>
      <c r="T146" s="23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0" t="s">
        <v>126</v>
      </c>
      <c r="AU146" s="240" t="s">
        <v>81</v>
      </c>
      <c r="AV146" s="13" t="s">
        <v>81</v>
      </c>
      <c r="AW146" s="13" t="s">
        <v>30</v>
      </c>
      <c r="AX146" s="13" t="s">
        <v>73</v>
      </c>
      <c r="AY146" s="240" t="s">
        <v>117</v>
      </c>
    </row>
    <row r="147" s="14" customFormat="1">
      <c r="A147" s="14"/>
      <c r="B147" s="241"/>
      <c r="C147" s="242"/>
      <c r="D147" s="231" t="s">
        <v>126</v>
      </c>
      <c r="E147" s="243" t="s">
        <v>1</v>
      </c>
      <c r="F147" s="244" t="s">
        <v>131</v>
      </c>
      <c r="G147" s="242"/>
      <c r="H147" s="245">
        <v>29.904</v>
      </c>
      <c r="I147" s="246"/>
      <c r="J147" s="242"/>
      <c r="K147" s="242"/>
      <c r="L147" s="247"/>
      <c r="M147" s="248"/>
      <c r="N147" s="249"/>
      <c r="O147" s="249"/>
      <c r="P147" s="249"/>
      <c r="Q147" s="249"/>
      <c r="R147" s="249"/>
      <c r="S147" s="249"/>
      <c r="T147" s="25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1" t="s">
        <v>126</v>
      </c>
      <c r="AU147" s="251" t="s">
        <v>81</v>
      </c>
      <c r="AV147" s="14" t="s">
        <v>124</v>
      </c>
      <c r="AW147" s="14" t="s">
        <v>30</v>
      </c>
      <c r="AX147" s="14" t="s">
        <v>79</v>
      </c>
      <c r="AY147" s="251" t="s">
        <v>117</v>
      </c>
    </row>
    <row r="148" s="13" customFormat="1">
      <c r="A148" s="13"/>
      <c r="B148" s="229"/>
      <c r="C148" s="230"/>
      <c r="D148" s="231" t="s">
        <v>126</v>
      </c>
      <c r="E148" s="230"/>
      <c r="F148" s="233" t="s">
        <v>152</v>
      </c>
      <c r="G148" s="230"/>
      <c r="H148" s="234">
        <v>34.853000000000002</v>
      </c>
      <c r="I148" s="235"/>
      <c r="J148" s="230"/>
      <c r="K148" s="230"/>
      <c r="L148" s="236"/>
      <c r="M148" s="237"/>
      <c r="N148" s="238"/>
      <c r="O148" s="238"/>
      <c r="P148" s="238"/>
      <c r="Q148" s="238"/>
      <c r="R148" s="238"/>
      <c r="S148" s="238"/>
      <c r="T148" s="23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0" t="s">
        <v>126</v>
      </c>
      <c r="AU148" s="240" t="s">
        <v>81</v>
      </c>
      <c r="AV148" s="13" t="s">
        <v>81</v>
      </c>
      <c r="AW148" s="13" t="s">
        <v>4</v>
      </c>
      <c r="AX148" s="13" t="s">
        <v>79</v>
      </c>
      <c r="AY148" s="240" t="s">
        <v>117</v>
      </c>
    </row>
    <row r="149" s="2" customFormat="1" ht="24.15" customHeight="1">
      <c r="A149" s="38"/>
      <c r="B149" s="39"/>
      <c r="C149" s="215" t="s">
        <v>118</v>
      </c>
      <c r="D149" s="215" t="s">
        <v>120</v>
      </c>
      <c r="E149" s="216" t="s">
        <v>153</v>
      </c>
      <c r="F149" s="217" t="s">
        <v>154</v>
      </c>
      <c r="G149" s="218" t="s">
        <v>123</v>
      </c>
      <c r="H149" s="219">
        <v>80.400000000000006</v>
      </c>
      <c r="I149" s="220"/>
      <c r="J149" s="221">
        <f>ROUND(I149*H149,2)</f>
        <v>0</v>
      </c>
      <c r="K149" s="222"/>
      <c r="L149" s="44"/>
      <c r="M149" s="223" t="s">
        <v>1</v>
      </c>
      <c r="N149" s="224" t="s">
        <v>38</v>
      </c>
      <c r="O149" s="91"/>
      <c r="P149" s="225">
        <f>O149*H149</f>
        <v>0</v>
      </c>
      <c r="Q149" s="225">
        <v>0.011140000000000001</v>
      </c>
      <c r="R149" s="225">
        <f>Q149*H149</f>
        <v>0.89565600000000012</v>
      </c>
      <c r="S149" s="225">
        <v>0</v>
      </c>
      <c r="T149" s="22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7" t="s">
        <v>124</v>
      </c>
      <c r="AT149" s="227" t="s">
        <v>120</v>
      </c>
      <c r="AU149" s="227" t="s">
        <v>81</v>
      </c>
      <c r="AY149" s="17" t="s">
        <v>117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7" t="s">
        <v>79</v>
      </c>
      <c r="BK149" s="228">
        <f>ROUND(I149*H149,2)</f>
        <v>0</v>
      </c>
      <c r="BL149" s="17" t="s">
        <v>124</v>
      </c>
      <c r="BM149" s="227" t="s">
        <v>155</v>
      </c>
    </row>
    <row r="150" s="13" customFormat="1">
      <c r="A150" s="13"/>
      <c r="B150" s="229"/>
      <c r="C150" s="230"/>
      <c r="D150" s="231" t="s">
        <v>126</v>
      </c>
      <c r="E150" s="232" t="s">
        <v>1</v>
      </c>
      <c r="F150" s="233" t="s">
        <v>156</v>
      </c>
      <c r="G150" s="230"/>
      <c r="H150" s="234">
        <v>49.5</v>
      </c>
      <c r="I150" s="235"/>
      <c r="J150" s="230"/>
      <c r="K150" s="230"/>
      <c r="L150" s="236"/>
      <c r="M150" s="237"/>
      <c r="N150" s="238"/>
      <c r="O150" s="238"/>
      <c r="P150" s="238"/>
      <c r="Q150" s="238"/>
      <c r="R150" s="238"/>
      <c r="S150" s="238"/>
      <c r="T150" s="23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0" t="s">
        <v>126</v>
      </c>
      <c r="AU150" s="240" t="s">
        <v>81</v>
      </c>
      <c r="AV150" s="13" t="s">
        <v>81</v>
      </c>
      <c r="AW150" s="13" t="s">
        <v>30</v>
      </c>
      <c r="AX150" s="13" t="s">
        <v>73</v>
      </c>
      <c r="AY150" s="240" t="s">
        <v>117</v>
      </c>
    </row>
    <row r="151" s="13" customFormat="1">
      <c r="A151" s="13"/>
      <c r="B151" s="229"/>
      <c r="C151" s="230"/>
      <c r="D151" s="231" t="s">
        <v>126</v>
      </c>
      <c r="E151" s="232" t="s">
        <v>1</v>
      </c>
      <c r="F151" s="233" t="s">
        <v>157</v>
      </c>
      <c r="G151" s="230"/>
      <c r="H151" s="234">
        <v>9.9000000000000004</v>
      </c>
      <c r="I151" s="235"/>
      <c r="J151" s="230"/>
      <c r="K151" s="230"/>
      <c r="L151" s="236"/>
      <c r="M151" s="237"/>
      <c r="N151" s="238"/>
      <c r="O151" s="238"/>
      <c r="P151" s="238"/>
      <c r="Q151" s="238"/>
      <c r="R151" s="238"/>
      <c r="S151" s="238"/>
      <c r="T151" s="23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0" t="s">
        <v>126</v>
      </c>
      <c r="AU151" s="240" t="s">
        <v>81</v>
      </c>
      <c r="AV151" s="13" t="s">
        <v>81</v>
      </c>
      <c r="AW151" s="13" t="s">
        <v>30</v>
      </c>
      <c r="AX151" s="13" t="s">
        <v>73</v>
      </c>
      <c r="AY151" s="240" t="s">
        <v>117</v>
      </c>
    </row>
    <row r="152" s="13" customFormat="1">
      <c r="A152" s="13"/>
      <c r="B152" s="229"/>
      <c r="C152" s="230"/>
      <c r="D152" s="231" t="s">
        <v>126</v>
      </c>
      <c r="E152" s="232" t="s">
        <v>1</v>
      </c>
      <c r="F152" s="233" t="s">
        <v>130</v>
      </c>
      <c r="G152" s="230"/>
      <c r="H152" s="234">
        <v>21</v>
      </c>
      <c r="I152" s="235"/>
      <c r="J152" s="230"/>
      <c r="K152" s="230"/>
      <c r="L152" s="236"/>
      <c r="M152" s="237"/>
      <c r="N152" s="238"/>
      <c r="O152" s="238"/>
      <c r="P152" s="238"/>
      <c r="Q152" s="238"/>
      <c r="R152" s="238"/>
      <c r="S152" s="238"/>
      <c r="T152" s="23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0" t="s">
        <v>126</v>
      </c>
      <c r="AU152" s="240" t="s">
        <v>81</v>
      </c>
      <c r="AV152" s="13" t="s">
        <v>81</v>
      </c>
      <c r="AW152" s="13" t="s">
        <v>30</v>
      </c>
      <c r="AX152" s="13" t="s">
        <v>73</v>
      </c>
      <c r="AY152" s="240" t="s">
        <v>117</v>
      </c>
    </row>
    <row r="153" s="14" customFormat="1">
      <c r="A153" s="14"/>
      <c r="B153" s="241"/>
      <c r="C153" s="242"/>
      <c r="D153" s="231" t="s">
        <v>126</v>
      </c>
      <c r="E153" s="243" t="s">
        <v>1</v>
      </c>
      <c r="F153" s="244" t="s">
        <v>131</v>
      </c>
      <c r="G153" s="242"/>
      <c r="H153" s="245">
        <v>80.400000000000006</v>
      </c>
      <c r="I153" s="246"/>
      <c r="J153" s="242"/>
      <c r="K153" s="242"/>
      <c r="L153" s="247"/>
      <c r="M153" s="248"/>
      <c r="N153" s="249"/>
      <c r="O153" s="249"/>
      <c r="P153" s="249"/>
      <c r="Q153" s="249"/>
      <c r="R153" s="249"/>
      <c r="S153" s="249"/>
      <c r="T153" s="25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1" t="s">
        <v>126</v>
      </c>
      <c r="AU153" s="251" t="s">
        <v>81</v>
      </c>
      <c r="AV153" s="14" t="s">
        <v>124</v>
      </c>
      <c r="AW153" s="14" t="s">
        <v>30</v>
      </c>
      <c r="AX153" s="14" t="s">
        <v>79</v>
      </c>
      <c r="AY153" s="251" t="s">
        <v>117</v>
      </c>
    </row>
    <row r="154" s="2" customFormat="1" ht="24.15" customHeight="1">
      <c r="A154" s="38"/>
      <c r="B154" s="39"/>
      <c r="C154" s="252" t="s">
        <v>158</v>
      </c>
      <c r="D154" s="252" t="s">
        <v>147</v>
      </c>
      <c r="E154" s="253" t="s">
        <v>159</v>
      </c>
      <c r="F154" s="254" t="s">
        <v>160</v>
      </c>
      <c r="G154" s="255" t="s">
        <v>123</v>
      </c>
      <c r="H154" s="256">
        <v>22.050000000000001</v>
      </c>
      <c r="I154" s="257"/>
      <c r="J154" s="258">
        <f>ROUND(I154*H154,2)</f>
        <v>0</v>
      </c>
      <c r="K154" s="259"/>
      <c r="L154" s="260"/>
      <c r="M154" s="261" t="s">
        <v>1</v>
      </c>
      <c r="N154" s="262" t="s">
        <v>38</v>
      </c>
      <c r="O154" s="91"/>
      <c r="P154" s="225">
        <f>O154*H154</f>
        <v>0</v>
      </c>
      <c r="Q154" s="225">
        <v>0.0018</v>
      </c>
      <c r="R154" s="225">
        <f>Q154*H154</f>
        <v>0.039690000000000003</v>
      </c>
      <c r="S154" s="225">
        <v>0</v>
      </c>
      <c r="T154" s="22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7" t="s">
        <v>161</v>
      </c>
      <c r="AT154" s="227" t="s">
        <v>147</v>
      </c>
      <c r="AU154" s="227" t="s">
        <v>81</v>
      </c>
      <c r="AY154" s="17" t="s">
        <v>117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7" t="s">
        <v>79</v>
      </c>
      <c r="BK154" s="228">
        <f>ROUND(I154*H154,2)</f>
        <v>0</v>
      </c>
      <c r="BL154" s="17" t="s">
        <v>124</v>
      </c>
      <c r="BM154" s="227" t="s">
        <v>162</v>
      </c>
    </row>
    <row r="155" s="13" customFormat="1">
      <c r="A155" s="13"/>
      <c r="B155" s="229"/>
      <c r="C155" s="230"/>
      <c r="D155" s="231" t="s">
        <v>126</v>
      </c>
      <c r="E155" s="232" t="s">
        <v>1</v>
      </c>
      <c r="F155" s="233" t="s">
        <v>130</v>
      </c>
      <c r="G155" s="230"/>
      <c r="H155" s="234">
        <v>21</v>
      </c>
      <c r="I155" s="235"/>
      <c r="J155" s="230"/>
      <c r="K155" s="230"/>
      <c r="L155" s="236"/>
      <c r="M155" s="237"/>
      <c r="N155" s="238"/>
      <c r="O155" s="238"/>
      <c r="P155" s="238"/>
      <c r="Q155" s="238"/>
      <c r="R155" s="238"/>
      <c r="S155" s="238"/>
      <c r="T155" s="23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0" t="s">
        <v>126</v>
      </c>
      <c r="AU155" s="240" t="s">
        <v>81</v>
      </c>
      <c r="AV155" s="13" t="s">
        <v>81</v>
      </c>
      <c r="AW155" s="13" t="s">
        <v>30</v>
      </c>
      <c r="AX155" s="13" t="s">
        <v>73</v>
      </c>
      <c r="AY155" s="240" t="s">
        <v>117</v>
      </c>
    </row>
    <row r="156" s="14" customFormat="1">
      <c r="A156" s="14"/>
      <c r="B156" s="241"/>
      <c r="C156" s="242"/>
      <c r="D156" s="231" t="s">
        <v>126</v>
      </c>
      <c r="E156" s="243" t="s">
        <v>1</v>
      </c>
      <c r="F156" s="244" t="s">
        <v>131</v>
      </c>
      <c r="G156" s="242"/>
      <c r="H156" s="245">
        <v>21</v>
      </c>
      <c r="I156" s="246"/>
      <c r="J156" s="242"/>
      <c r="K156" s="242"/>
      <c r="L156" s="247"/>
      <c r="M156" s="248"/>
      <c r="N156" s="249"/>
      <c r="O156" s="249"/>
      <c r="P156" s="249"/>
      <c r="Q156" s="249"/>
      <c r="R156" s="249"/>
      <c r="S156" s="249"/>
      <c r="T156" s="25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1" t="s">
        <v>126</v>
      </c>
      <c r="AU156" s="251" t="s">
        <v>81</v>
      </c>
      <c r="AV156" s="14" t="s">
        <v>124</v>
      </c>
      <c r="AW156" s="14" t="s">
        <v>30</v>
      </c>
      <c r="AX156" s="14" t="s">
        <v>79</v>
      </c>
      <c r="AY156" s="251" t="s">
        <v>117</v>
      </c>
    </row>
    <row r="157" s="13" customFormat="1">
      <c r="A157" s="13"/>
      <c r="B157" s="229"/>
      <c r="C157" s="230"/>
      <c r="D157" s="231" t="s">
        <v>126</v>
      </c>
      <c r="E157" s="230"/>
      <c r="F157" s="233" t="s">
        <v>163</v>
      </c>
      <c r="G157" s="230"/>
      <c r="H157" s="234">
        <v>22.050000000000001</v>
      </c>
      <c r="I157" s="235"/>
      <c r="J157" s="230"/>
      <c r="K157" s="230"/>
      <c r="L157" s="236"/>
      <c r="M157" s="237"/>
      <c r="N157" s="238"/>
      <c r="O157" s="238"/>
      <c r="P157" s="238"/>
      <c r="Q157" s="238"/>
      <c r="R157" s="238"/>
      <c r="S157" s="238"/>
      <c r="T157" s="23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0" t="s">
        <v>126</v>
      </c>
      <c r="AU157" s="240" t="s">
        <v>81</v>
      </c>
      <c r="AV157" s="13" t="s">
        <v>81</v>
      </c>
      <c r="AW157" s="13" t="s">
        <v>4</v>
      </c>
      <c r="AX157" s="13" t="s">
        <v>79</v>
      </c>
      <c r="AY157" s="240" t="s">
        <v>117</v>
      </c>
    </row>
    <row r="158" s="2" customFormat="1" ht="24.15" customHeight="1">
      <c r="A158" s="38"/>
      <c r="B158" s="39"/>
      <c r="C158" s="252" t="s">
        <v>161</v>
      </c>
      <c r="D158" s="252" t="s">
        <v>147</v>
      </c>
      <c r="E158" s="253" t="s">
        <v>164</v>
      </c>
      <c r="F158" s="254" t="s">
        <v>165</v>
      </c>
      <c r="G158" s="255" t="s">
        <v>123</v>
      </c>
      <c r="H158" s="256">
        <v>62.369999999999997</v>
      </c>
      <c r="I158" s="257"/>
      <c r="J158" s="258">
        <f>ROUND(I158*H158,2)</f>
        <v>0</v>
      </c>
      <c r="K158" s="259"/>
      <c r="L158" s="260"/>
      <c r="M158" s="261" t="s">
        <v>1</v>
      </c>
      <c r="N158" s="262" t="s">
        <v>38</v>
      </c>
      <c r="O158" s="91"/>
      <c r="P158" s="225">
        <f>O158*H158</f>
        <v>0</v>
      </c>
      <c r="Q158" s="225">
        <v>0.0011999999999999999</v>
      </c>
      <c r="R158" s="225">
        <f>Q158*H158</f>
        <v>0.074843999999999994</v>
      </c>
      <c r="S158" s="225">
        <v>0</v>
      </c>
      <c r="T158" s="22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7" t="s">
        <v>161</v>
      </c>
      <c r="AT158" s="227" t="s">
        <v>147</v>
      </c>
      <c r="AU158" s="227" t="s">
        <v>81</v>
      </c>
      <c r="AY158" s="17" t="s">
        <v>117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7" t="s">
        <v>79</v>
      </c>
      <c r="BK158" s="228">
        <f>ROUND(I158*H158,2)</f>
        <v>0</v>
      </c>
      <c r="BL158" s="17" t="s">
        <v>124</v>
      </c>
      <c r="BM158" s="227" t="s">
        <v>166</v>
      </c>
    </row>
    <row r="159" s="13" customFormat="1">
      <c r="A159" s="13"/>
      <c r="B159" s="229"/>
      <c r="C159" s="230"/>
      <c r="D159" s="231" t="s">
        <v>126</v>
      </c>
      <c r="E159" s="232" t="s">
        <v>1</v>
      </c>
      <c r="F159" s="233" t="s">
        <v>157</v>
      </c>
      <c r="G159" s="230"/>
      <c r="H159" s="234">
        <v>9.9000000000000004</v>
      </c>
      <c r="I159" s="235"/>
      <c r="J159" s="230"/>
      <c r="K159" s="230"/>
      <c r="L159" s="236"/>
      <c r="M159" s="237"/>
      <c r="N159" s="238"/>
      <c r="O159" s="238"/>
      <c r="P159" s="238"/>
      <c r="Q159" s="238"/>
      <c r="R159" s="238"/>
      <c r="S159" s="238"/>
      <c r="T159" s="23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0" t="s">
        <v>126</v>
      </c>
      <c r="AU159" s="240" t="s">
        <v>81</v>
      </c>
      <c r="AV159" s="13" t="s">
        <v>81</v>
      </c>
      <c r="AW159" s="13" t="s">
        <v>30</v>
      </c>
      <c r="AX159" s="13" t="s">
        <v>73</v>
      </c>
      <c r="AY159" s="240" t="s">
        <v>117</v>
      </c>
    </row>
    <row r="160" s="13" customFormat="1">
      <c r="A160" s="13"/>
      <c r="B160" s="229"/>
      <c r="C160" s="230"/>
      <c r="D160" s="231" t="s">
        <v>126</v>
      </c>
      <c r="E160" s="232" t="s">
        <v>1</v>
      </c>
      <c r="F160" s="233" t="s">
        <v>167</v>
      </c>
      <c r="G160" s="230"/>
      <c r="H160" s="234">
        <v>49.5</v>
      </c>
      <c r="I160" s="235"/>
      <c r="J160" s="230"/>
      <c r="K160" s="230"/>
      <c r="L160" s="236"/>
      <c r="M160" s="237"/>
      <c r="N160" s="238"/>
      <c r="O160" s="238"/>
      <c r="P160" s="238"/>
      <c r="Q160" s="238"/>
      <c r="R160" s="238"/>
      <c r="S160" s="238"/>
      <c r="T160" s="23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0" t="s">
        <v>126</v>
      </c>
      <c r="AU160" s="240" t="s">
        <v>81</v>
      </c>
      <c r="AV160" s="13" t="s">
        <v>81</v>
      </c>
      <c r="AW160" s="13" t="s">
        <v>30</v>
      </c>
      <c r="AX160" s="13" t="s">
        <v>73</v>
      </c>
      <c r="AY160" s="240" t="s">
        <v>117</v>
      </c>
    </row>
    <row r="161" s="14" customFormat="1">
      <c r="A161" s="14"/>
      <c r="B161" s="241"/>
      <c r="C161" s="242"/>
      <c r="D161" s="231" t="s">
        <v>126</v>
      </c>
      <c r="E161" s="243" t="s">
        <v>1</v>
      </c>
      <c r="F161" s="244" t="s">
        <v>131</v>
      </c>
      <c r="G161" s="242"/>
      <c r="H161" s="245">
        <v>59.399999999999999</v>
      </c>
      <c r="I161" s="246"/>
      <c r="J161" s="242"/>
      <c r="K161" s="242"/>
      <c r="L161" s="247"/>
      <c r="M161" s="248"/>
      <c r="N161" s="249"/>
      <c r="O161" s="249"/>
      <c r="P161" s="249"/>
      <c r="Q161" s="249"/>
      <c r="R161" s="249"/>
      <c r="S161" s="249"/>
      <c r="T161" s="25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1" t="s">
        <v>126</v>
      </c>
      <c r="AU161" s="251" t="s">
        <v>81</v>
      </c>
      <c r="AV161" s="14" t="s">
        <v>124</v>
      </c>
      <c r="AW161" s="14" t="s">
        <v>30</v>
      </c>
      <c r="AX161" s="14" t="s">
        <v>79</v>
      </c>
      <c r="AY161" s="251" t="s">
        <v>117</v>
      </c>
    </row>
    <row r="162" s="13" customFormat="1">
      <c r="A162" s="13"/>
      <c r="B162" s="229"/>
      <c r="C162" s="230"/>
      <c r="D162" s="231" t="s">
        <v>126</v>
      </c>
      <c r="E162" s="230"/>
      <c r="F162" s="233" t="s">
        <v>168</v>
      </c>
      <c r="G162" s="230"/>
      <c r="H162" s="234">
        <v>62.369999999999997</v>
      </c>
      <c r="I162" s="235"/>
      <c r="J162" s="230"/>
      <c r="K162" s="230"/>
      <c r="L162" s="236"/>
      <c r="M162" s="237"/>
      <c r="N162" s="238"/>
      <c r="O162" s="238"/>
      <c r="P162" s="238"/>
      <c r="Q162" s="238"/>
      <c r="R162" s="238"/>
      <c r="S162" s="238"/>
      <c r="T162" s="23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0" t="s">
        <v>126</v>
      </c>
      <c r="AU162" s="240" t="s">
        <v>81</v>
      </c>
      <c r="AV162" s="13" t="s">
        <v>81</v>
      </c>
      <c r="AW162" s="13" t="s">
        <v>4</v>
      </c>
      <c r="AX162" s="13" t="s">
        <v>79</v>
      </c>
      <c r="AY162" s="240" t="s">
        <v>117</v>
      </c>
    </row>
    <row r="163" s="2" customFormat="1" ht="24.15" customHeight="1">
      <c r="A163" s="38"/>
      <c r="B163" s="39"/>
      <c r="C163" s="215" t="s">
        <v>169</v>
      </c>
      <c r="D163" s="215" t="s">
        <v>120</v>
      </c>
      <c r="E163" s="216" t="s">
        <v>170</v>
      </c>
      <c r="F163" s="217" t="s">
        <v>171</v>
      </c>
      <c r="G163" s="218" t="s">
        <v>123</v>
      </c>
      <c r="H163" s="219">
        <v>79.596000000000004</v>
      </c>
      <c r="I163" s="220"/>
      <c r="J163" s="221">
        <f>ROUND(I163*H163,2)</f>
        <v>0</v>
      </c>
      <c r="K163" s="222"/>
      <c r="L163" s="44"/>
      <c r="M163" s="223" t="s">
        <v>1</v>
      </c>
      <c r="N163" s="224" t="s">
        <v>38</v>
      </c>
      <c r="O163" s="91"/>
      <c r="P163" s="225">
        <f>O163*H163</f>
        <v>0</v>
      </c>
      <c r="Q163" s="225">
        <v>0.026360000000000001</v>
      </c>
      <c r="R163" s="225">
        <f>Q163*H163</f>
        <v>2.0981505600000001</v>
      </c>
      <c r="S163" s="225">
        <v>0</v>
      </c>
      <c r="T163" s="22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7" t="s">
        <v>124</v>
      </c>
      <c r="AT163" s="227" t="s">
        <v>120</v>
      </c>
      <c r="AU163" s="227" t="s">
        <v>81</v>
      </c>
      <c r="AY163" s="17" t="s">
        <v>117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7" t="s">
        <v>79</v>
      </c>
      <c r="BK163" s="228">
        <f>ROUND(I163*H163,2)</f>
        <v>0</v>
      </c>
      <c r="BL163" s="17" t="s">
        <v>124</v>
      </c>
      <c r="BM163" s="227" t="s">
        <v>172</v>
      </c>
    </row>
    <row r="164" s="13" customFormat="1">
      <c r="A164" s="13"/>
      <c r="B164" s="229"/>
      <c r="C164" s="230"/>
      <c r="D164" s="231" t="s">
        <v>126</v>
      </c>
      <c r="E164" s="232" t="s">
        <v>1</v>
      </c>
      <c r="F164" s="233" t="s">
        <v>128</v>
      </c>
      <c r="G164" s="230"/>
      <c r="H164" s="234">
        <v>36.695999999999998</v>
      </c>
      <c r="I164" s="235"/>
      <c r="J164" s="230"/>
      <c r="K164" s="230"/>
      <c r="L164" s="236"/>
      <c r="M164" s="237"/>
      <c r="N164" s="238"/>
      <c r="O164" s="238"/>
      <c r="P164" s="238"/>
      <c r="Q164" s="238"/>
      <c r="R164" s="238"/>
      <c r="S164" s="238"/>
      <c r="T164" s="23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0" t="s">
        <v>126</v>
      </c>
      <c r="AU164" s="240" t="s">
        <v>81</v>
      </c>
      <c r="AV164" s="13" t="s">
        <v>81</v>
      </c>
      <c r="AW164" s="13" t="s">
        <v>30</v>
      </c>
      <c r="AX164" s="13" t="s">
        <v>73</v>
      </c>
      <c r="AY164" s="240" t="s">
        <v>117</v>
      </c>
    </row>
    <row r="165" s="13" customFormat="1">
      <c r="A165" s="13"/>
      <c r="B165" s="229"/>
      <c r="C165" s="230"/>
      <c r="D165" s="231" t="s">
        <v>126</v>
      </c>
      <c r="E165" s="232" t="s">
        <v>1</v>
      </c>
      <c r="F165" s="233" t="s">
        <v>129</v>
      </c>
      <c r="G165" s="230"/>
      <c r="H165" s="234">
        <v>42.899999999999999</v>
      </c>
      <c r="I165" s="235"/>
      <c r="J165" s="230"/>
      <c r="K165" s="230"/>
      <c r="L165" s="236"/>
      <c r="M165" s="237"/>
      <c r="N165" s="238"/>
      <c r="O165" s="238"/>
      <c r="P165" s="238"/>
      <c r="Q165" s="238"/>
      <c r="R165" s="238"/>
      <c r="S165" s="238"/>
      <c r="T165" s="23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0" t="s">
        <v>126</v>
      </c>
      <c r="AU165" s="240" t="s">
        <v>81</v>
      </c>
      <c r="AV165" s="13" t="s">
        <v>81</v>
      </c>
      <c r="AW165" s="13" t="s">
        <v>30</v>
      </c>
      <c r="AX165" s="13" t="s">
        <v>73</v>
      </c>
      <c r="AY165" s="240" t="s">
        <v>117</v>
      </c>
    </row>
    <row r="166" s="14" customFormat="1">
      <c r="A166" s="14"/>
      <c r="B166" s="241"/>
      <c r="C166" s="242"/>
      <c r="D166" s="231" t="s">
        <v>126</v>
      </c>
      <c r="E166" s="243" t="s">
        <v>1</v>
      </c>
      <c r="F166" s="244" t="s">
        <v>131</v>
      </c>
      <c r="G166" s="242"/>
      <c r="H166" s="245">
        <v>79.596000000000004</v>
      </c>
      <c r="I166" s="246"/>
      <c r="J166" s="242"/>
      <c r="K166" s="242"/>
      <c r="L166" s="247"/>
      <c r="M166" s="248"/>
      <c r="N166" s="249"/>
      <c r="O166" s="249"/>
      <c r="P166" s="249"/>
      <c r="Q166" s="249"/>
      <c r="R166" s="249"/>
      <c r="S166" s="249"/>
      <c r="T166" s="25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1" t="s">
        <v>126</v>
      </c>
      <c r="AU166" s="251" t="s">
        <v>81</v>
      </c>
      <c r="AV166" s="14" t="s">
        <v>124</v>
      </c>
      <c r="AW166" s="14" t="s">
        <v>30</v>
      </c>
      <c r="AX166" s="14" t="s">
        <v>79</v>
      </c>
      <c r="AY166" s="251" t="s">
        <v>117</v>
      </c>
    </row>
    <row r="167" s="2" customFormat="1" ht="24.15" customHeight="1">
      <c r="A167" s="38"/>
      <c r="B167" s="39"/>
      <c r="C167" s="215" t="s">
        <v>173</v>
      </c>
      <c r="D167" s="215" t="s">
        <v>120</v>
      </c>
      <c r="E167" s="216" t="s">
        <v>174</v>
      </c>
      <c r="F167" s="217" t="s">
        <v>175</v>
      </c>
      <c r="G167" s="218" t="s">
        <v>123</v>
      </c>
      <c r="H167" s="219">
        <v>21</v>
      </c>
      <c r="I167" s="220"/>
      <c r="J167" s="221">
        <f>ROUND(I167*H167,2)</f>
        <v>0</v>
      </c>
      <c r="K167" s="222"/>
      <c r="L167" s="44"/>
      <c r="M167" s="223" t="s">
        <v>1</v>
      </c>
      <c r="N167" s="224" t="s">
        <v>38</v>
      </c>
      <c r="O167" s="91"/>
      <c r="P167" s="225">
        <f>O167*H167</f>
        <v>0</v>
      </c>
      <c r="Q167" s="225">
        <v>0.026360000000000001</v>
      </c>
      <c r="R167" s="225">
        <f>Q167*H167</f>
        <v>0.55356000000000005</v>
      </c>
      <c r="S167" s="225">
        <v>0</v>
      </c>
      <c r="T167" s="22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7" t="s">
        <v>124</v>
      </c>
      <c r="AT167" s="227" t="s">
        <v>120</v>
      </c>
      <c r="AU167" s="227" t="s">
        <v>81</v>
      </c>
      <c r="AY167" s="17" t="s">
        <v>117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7" t="s">
        <v>79</v>
      </c>
      <c r="BK167" s="228">
        <f>ROUND(I167*H167,2)</f>
        <v>0</v>
      </c>
      <c r="BL167" s="17" t="s">
        <v>124</v>
      </c>
      <c r="BM167" s="227" t="s">
        <v>176</v>
      </c>
    </row>
    <row r="168" s="13" customFormat="1">
      <c r="A168" s="13"/>
      <c r="B168" s="229"/>
      <c r="C168" s="230"/>
      <c r="D168" s="231" t="s">
        <v>126</v>
      </c>
      <c r="E168" s="232" t="s">
        <v>1</v>
      </c>
      <c r="F168" s="233" t="s">
        <v>130</v>
      </c>
      <c r="G168" s="230"/>
      <c r="H168" s="234">
        <v>21</v>
      </c>
      <c r="I168" s="235"/>
      <c r="J168" s="230"/>
      <c r="K168" s="230"/>
      <c r="L168" s="236"/>
      <c r="M168" s="237"/>
      <c r="N168" s="238"/>
      <c r="O168" s="238"/>
      <c r="P168" s="238"/>
      <c r="Q168" s="238"/>
      <c r="R168" s="238"/>
      <c r="S168" s="238"/>
      <c r="T168" s="23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0" t="s">
        <v>126</v>
      </c>
      <c r="AU168" s="240" t="s">
        <v>81</v>
      </c>
      <c r="AV168" s="13" t="s">
        <v>81</v>
      </c>
      <c r="AW168" s="13" t="s">
        <v>30</v>
      </c>
      <c r="AX168" s="13" t="s">
        <v>73</v>
      </c>
      <c r="AY168" s="240" t="s">
        <v>117</v>
      </c>
    </row>
    <row r="169" s="14" customFormat="1">
      <c r="A169" s="14"/>
      <c r="B169" s="241"/>
      <c r="C169" s="242"/>
      <c r="D169" s="231" t="s">
        <v>126</v>
      </c>
      <c r="E169" s="243" t="s">
        <v>1</v>
      </c>
      <c r="F169" s="244" t="s">
        <v>131</v>
      </c>
      <c r="G169" s="242"/>
      <c r="H169" s="245">
        <v>21</v>
      </c>
      <c r="I169" s="246"/>
      <c r="J169" s="242"/>
      <c r="K169" s="242"/>
      <c r="L169" s="247"/>
      <c r="M169" s="248"/>
      <c r="N169" s="249"/>
      <c r="O169" s="249"/>
      <c r="P169" s="249"/>
      <c r="Q169" s="249"/>
      <c r="R169" s="249"/>
      <c r="S169" s="249"/>
      <c r="T169" s="25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1" t="s">
        <v>126</v>
      </c>
      <c r="AU169" s="251" t="s">
        <v>81</v>
      </c>
      <c r="AV169" s="14" t="s">
        <v>124</v>
      </c>
      <c r="AW169" s="14" t="s">
        <v>30</v>
      </c>
      <c r="AX169" s="14" t="s">
        <v>79</v>
      </c>
      <c r="AY169" s="251" t="s">
        <v>117</v>
      </c>
    </row>
    <row r="170" s="2" customFormat="1" ht="16.5" customHeight="1">
      <c r="A170" s="38"/>
      <c r="B170" s="39"/>
      <c r="C170" s="252" t="s">
        <v>177</v>
      </c>
      <c r="D170" s="252" t="s">
        <v>147</v>
      </c>
      <c r="E170" s="253" t="s">
        <v>178</v>
      </c>
      <c r="F170" s="254" t="s">
        <v>179</v>
      </c>
      <c r="G170" s="255" t="s">
        <v>123</v>
      </c>
      <c r="H170" s="256">
        <v>100.596</v>
      </c>
      <c r="I170" s="257"/>
      <c r="J170" s="258">
        <f>ROUND(I170*H170,2)</f>
        <v>0</v>
      </c>
      <c r="K170" s="259"/>
      <c r="L170" s="260"/>
      <c r="M170" s="261" t="s">
        <v>1</v>
      </c>
      <c r="N170" s="262" t="s">
        <v>38</v>
      </c>
      <c r="O170" s="91"/>
      <c r="P170" s="225">
        <f>O170*H170</f>
        <v>0</v>
      </c>
      <c r="Q170" s="225">
        <v>0.00022000000000000001</v>
      </c>
      <c r="R170" s="225">
        <f>Q170*H170</f>
        <v>0.022131120000000001</v>
      </c>
      <c r="S170" s="225">
        <v>0</v>
      </c>
      <c r="T170" s="22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7" t="s">
        <v>161</v>
      </c>
      <c r="AT170" s="227" t="s">
        <v>147</v>
      </c>
      <c r="AU170" s="227" t="s">
        <v>81</v>
      </c>
      <c r="AY170" s="17" t="s">
        <v>117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7" t="s">
        <v>79</v>
      </c>
      <c r="BK170" s="228">
        <f>ROUND(I170*H170,2)</f>
        <v>0</v>
      </c>
      <c r="BL170" s="17" t="s">
        <v>124</v>
      </c>
      <c r="BM170" s="227" t="s">
        <v>180</v>
      </c>
    </row>
    <row r="171" s="13" customFormat="1">
      <c r="A171" s="13"/>
      <c r="B171" s="229"/>
      <c r="C171" s="230"/>
      <c r="D171" s="231" t="s">
        <v>126</v>
      </c>
      <c r="E171" s="232" t="s">
        <v>1</v>
      </c>
      <c r="F171" s="233" t="s">
        <v>128</v>
      </c>
      <c r="G171" s="230"/>
      <c r="H171" s="234">
        <v>36.695999999999998</v>
      </c>
      <c r="I171" s="235"/>
      <c r="J171" s="230"/>
      <c r="K171" s="230"/>
      <c r="L171" s="236"/>
      <c r="M171" s="237"/>
      <c r="N171" s="238"/>
      <c r="O171" s="238"/>
      <c r="P171" s="238"/>
      <c r="Q171" s="238"/>
      <c r="R171" s="238"/>
      <c r="S171" s="238"/>
      <c r="T171" s="23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0" t="s">
        <v>126</v>
      </c>
      <c r="AU171" s="240" t="s">
        <v>81</v>
      </c>
      <c r="AV171" s="13" t="s">
        <v>81</v>
      </c>
      <c r="AW171" s="13" t="s">
        <v>30</v>
      </c>
      <c r="AX171" s="13" t="s">
        <v>73</v>
      </c>
      <c r="AY171" s="240" t="s">
        <v>117</v>
      </c>
    </row>
    <row r="172" s="13" customFormat="1">
      <c r="A172" s="13"/>
      <c r="B172" s="229"/>
      <c r="C172" s="230"/>
      <c r="D172" s="231" t="s">
        <v>126</v>
      </c>
      <c r="E172" s="232" t="s">
        <v>1</v>
      </c>
      <c r="F172" s="233" t="s">
        <v>129</v>
      </c>
      <c r="G172" s="230"/>
      <c r="H172" s="234">
        <v>42.899999999999999</v>
      </c>
      <c r="I172" s="235"/>
      <c r="J172" s="230"/>
      <c r="K172" s="230"/>
      <c r="L172" s="236"/>
      <c r="M172" s="237"/>
      <c r="N172" s="238"/>
      <c r="O172" s="238"/>
      <c r="P172" s="238"/>
      <c r="Q172" s="238"/>
      <c r="R172" s="238"/>
      <c r="S172" s="238"/>
      <c r="T172" s="23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0" t="s">
        <v>126</v>
      </c>
      <c r="AU172" s="240" t="s">
        <v>81</v>
      </c>
      <c r="AV172" s="13" t="s">
        <v>81</v>
      </c>
      <c r="AW172" s="13" t="s">
        <v>30</v>
      </c>
      <c r="AX172" s="13" t="s">
        <v>73</v>
      </c>
      <c r="AY172" s="240" t="s">
        <v>117</v>
      </c>
    </row>
    <row r="173" s="13" customFormat="1">
      <c r="A173" s="13"/>
      <c r="B173" s="229"/>
      <c r="C173" s="230"/>
      <c r="D173" s="231" t="s">
        <v>126</v>
      </c>
      <c r="E173" s="232" t="s">
        <v>1</v>
      </c>
      <c r="F173" s="233" t="s">
        <v>130</v>
      </c>
      <c r="G173" s="230"/>
      <c r="H173" s="234">
        <v>21</v>
      </c>
      <c r="I173" s="235"/>
      <c r="J173" s="230"/>
      <c r="K173" s="230"/>
      <c r="L173" s="236"/>
      <c r="M173" s="237"/>
      <c r="N173" s="238"/>
      <c r="O173" s="238"/>
      <c r="P173" s="238"/>
      <c r="Q173" s="238"/>
      <c r="R173" s="238"/>
      <c r="S173" s="238"/>
      <c r="T173" s="23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0" t="s">
        <v>126</v>
      </c>
      <c r="AU173" s="240" t="s">
        <v>81</v>
      </c>
      <c r="AV173" s="13" t="s">
        <v>81</v>
      </c>
      <c r="AW173" s="13" t="s">
        <v>30</v>
      </c>
      <c r="AX173" s="13" t="s">
        <v>73</v>
      </c>
      <c r="AY173" s="240" t="s">
        <v>117</v>
      </c>
    </row>
    <row r="174" s="14" customFormat="1">
      <c r="A174" s="14"/>
      <c r="B174" s="241"/>
      <c r="C174" s="242"/>
      <c r="D174" s="231" t="s">
        <v>126</v>
      </c>
      <c r="E174" s="243" t="s">
        <v>1</v>
      </c>
      <c r="F174" s="244" t="s">
        <v>131</v>
      </c>
      <c r="G174" s="242"/>
      <c r="H174" s="245">
        <v>100.596</v>
      </c>
      <c r="I174" s="246"/>
      <c r="J174" s="242"/>
      <c r="K174" s="242"/>
      <c r="L174" s="247"/>
      <c r="M174" s="248"/>
      <c r="N174" s="249"/>
      <c r="O174" s="249"/>
      <c r="P174" s="249"/>
      <c r="Q174" s="249"/>
      <c r="R174" s="249"/>
      <c r="S174" s="249"/>
      <c r="T174" s="25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1" t="s">
        <v>126</v>
      </c>
      <c r="AU174" s="251" t="s">
        <v>81</v>
      </c>
      <c r="AV174" s="14" t="s">
        <v>124</v>
      </c>
      <c r="AW174" s="14" t="s">
        <v>30</v>
      </c>
      <c r="AX174" s="14" t="s">
        <v>79</v>
      </c>
      <c r="AY174" s="251" t="s">
        <v>117</v>
      </c>
    </row>
    <row r="175" s="2" customFormat="1" ht="24.15" customHeight="1">
      <c r="A175" s="38"/>
      <c r="B175" s="39"/>
      <c r="C175" s="252" t="s">
        <v>8</v>
      </c>
      <c r="D175" s="252" t="s">
        <v>147</v>
      </c>
      <c r="E175" s="253" t="s">
        <v>181</v>
      </c>
      <c r="F175" s="254" t="s">
        <v>182</v>
      </c>
      <c r="G175" s="255" t="s">
        <v>123</v>
      </c>
      <c r="H175" s="256">
        <v>14.492000000000001</v>
      </c>
      <c r="I175" s="257"/>
      <c r="J175" s="258">
        <f>ROUND(I175*H175,2)</f>
        <v>0</v>
      </c>
      <c r="K175" s="259"/>
      <c r="L175" s="260"/>
      <c r="M175" s="261" t="s">
        <v>1</v>
      </c>
      <c r="N175" s="262" t="s">
        <v>38</v>
      </c>
      <c r="O175" s="91"/>
      <c r="P175" s="225">
        <f>O175*H175</f>
        <v>0</v>
      </c>
      <c r="Q175" s="225">
        <v>0.11</v>
      </c>
      <c r="R175" s="225">
        <f>Q175*H175</f>
        <v>1.5941200000000002</v>
      </c>
      <c r="S175" s="225">
        <v>0</v>
      </c>
      <c r="T175" s="22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7" t="s">
        <v>161</v>
      </c>
      <c r="AT175" s="227" t="s">
        <v>147</v>
      </c>
      <c r="AU175" s="227" t="s">
        <v>81</v>
      </c>
      <c r="AY175" s="17" t="s">
        <v>117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7" t="s">
        <v>79</v>
      </c>
      <c r="BK175" s="228">
        <f>ROUND(I175*H175,2)</f>
        <v>0</v>
      </c>
      <c r="BL175" s="17" t="s">
        <v>124</v>
      </c>
      <c r="BM175" s="227" t="s">
        <v>183</v>
      </c>
    </row>
    <row r="176" s="13" customFormat="1">
      <c r="A176" s="13"/>
      <c r="B176" s="229"/>
      <c r="C176" s="230"/>
      <c r="D176" s="231" t="s">
        <v>126</v>
      </c>
      <c r="E176" s="230"/>
      <c r="F176" s="233" t="s">
        <v>184</v>
      </c>
      <c r="G176" s="230"/>
      <c r="H176" s="234">
        <v>14.492000000000001</v>
      </c>
      <c r="I176" s="235"/>
      <c r="J176" s="230"/>
      <c r="K176" s="230"/>
      <c r="L176" s="236"/>
      <c r="M176" s="237"/>
      <c r="N176" s="238"/>
      <c r="O176" s="238"/>
      <c r="P176" s="238"/>
      <c r="Q176" s="238"/>
      <c r="R176" s="238"/>
      <c r="S176" s="238"/>
      <c r="T176" s="23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0" t="s">
        <v>126</v>
      </c>
      <c r="AU176" s="240" t="s">
        <v>81</v>
      </c>
      <c r="AV176" s="13" t="s">
        <v>81</v>
      </c>
      <c r="AW176" s="13" t="s">
        <v>4</v>
      </c>
      <c r="AX176" s="13" t="s">
        <v>79</v>
      </c>
      <c r="AY176" s="240" t="s">
        <v>117</v>
      </c>
    </row>
    <row r="177" s="2" customFormat="1" ht="24.15" customHeight="1">
      <c r="A177" s="38"/>
      <c r="B177" s="39"/>
      <c r="C177" s="215" t="s">
        <v>185</v>
      </c>
      <c r="D177" s="215" t="s">
        <v>120</v>
      </c>
      <c r="E177" s="216" t="s">
        <v>186</v>
      </c>
      <c r="F177" s="217" t="s">
        <v>187</v>
      </c>
      <c r="G177" s="218" t="s">
        <v>123</v>
      </c>
      <c r="H177" s="219">
        <v>88.007999999999996</v>
      </c>
      <c r="I177" s="220"/>
      <c r="J177" s="221">
        <f>ROUND(I177*H177,2)</f>
        <v>0</v>
      </c>
      <c r="K177" s="222"/>
      <c r="L177" s="44"/>
      <c r="M177" s="223" t="s">
        <v>1</v>
      </c>
      <c r="N177" s="224" t="s">
        <v>38</v>
      </c>
      <c r="O177" s="91"/>
      <c r="P177" s="225">
        <f>O177*H177</f>
        <v>0</v>
      </c>
      <c r="Q177" s="225">
        <v>0.0023999999999999998</v>
      </c>
      <c r="R177" s="225">
        <f>Q177*H177</f>
        <v>0.21121919999999997</v>
      </c>
      <c r="S177" s="225">
        <v>0</v>
      </c>
      <c r="T177" s="22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7" t="s">
        <v>124</v>
      </c>
      <c r="AT177" s="227" t="s">
        <v>120</v>
      </c>
      <c r="AU177" s="227" t="s">
        <v>81</v>
      </c>
      <c r="AY177" s="17" t="s">
        <v>117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7" t="s">
        <v>79</v>
      </c>
      <c r="BK177" s="228">
        <f>ROUND(I177*H177,2)</f>
        <v>0</v>
      </c>
      <c r="BL177" s="17" t="s">
        <v>124</v>
      </c>
      <c r="BM177" s="227" t="s">
        <v>188</v>
      </c>
    </row>
    <row r="178" s="2" customFormat="1" ht="24.15" customHeight="1">
      <c r="A178" s="38"/>
      <c r="B178" s="39"/>
      <c r="C178" s="215" t="s">
        <v>189</v>
      </c>
      <c r="D178" s="215" t="s">
        <v>120</v>
      </c>
      <c r="E178" s="216" t="s">
        <v>190</v>
      </c>
      <c r="F178" s="217" t="s">
        <v>191</v>
      </c>
      <c r="G178" s="218" t="s">
        <v>192</v>
      </c>
      <c r="H178" s="219">
        <v>33.359999999999999</v>
      </c>
      <c r="I178" s="220"/>
      <c r="J178" s="221">
        <f>ROUND(I178*H178,2)</f>
        <v>0</v>
      </c>
      <c r="K178" s="222"/>
      <c r="L178" s="44"/>
      <c r="M178" s="223" t="s">
        <v>1</v>
      </c>
      <c r="N178" s="224" t="s">
        <v>38</v>
      </c>
      <c r="O178" s="91"/>
      <c r="P178" s="225">
        <f>O178*H178</f>
        <v>0</v>
      </c>
      <c r="Q178" s="225">
        <v>0.00073999999999999999</v>
      </c>
      <c r="R178" s="225">
        <f>Q178*H178</f>
        <v>0.024686400000000001</v>
      </c>
      <c r="S178" s="225">
        <v>0</v>
      </c>
      <c r="T178" s="22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7" t="s">
        <v>124</v>
      </c>
      <c r="AT178" s="227" t="s">
        <v>120</v>
      </c>
      <c r="AU178" s="227" t="s">
        <v>81</v>
      </c>
      <c r="AY178" s="17" t="s">
        <v>117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7" t="s">
        <v>79</v>
      </c>
      <c r="BK178" s="228">
        <f>ROUND(I178*H178,2)</f>
        <v>0</v>
      </c>
      <c r="BL178" s="17" t="s">
        <v>124</v>
      </c>
      <c r="BM178" s="227" t="s">
        <v>193</v>
      </c>
    </row>
    <row r="179" s="13" customFormat="1">
      <c r="A179" s="13"/>
      <c r="B179" s="229"/>
      <c r="C179" s="230"/>
      <c r="D179" s="231" t="s">
        <v>126</v>
      </c>
      <c r="E179" s="232" t="s">
        <v>1</v>
      </c>
      <c r="F179" s="233" t="s">
        <v>194</v>
      </c>
      <c r="G179" s="230"/>
      <c r="H179" s="234">
        <v>33.359999999999999</v>
      </c>
      <c r="I179" s="235"/>
      <c r="J179" s="230"/>
      <c r="K179" s="230"/>
      <c r="L179" s="236"/>
      <c r="M179" s="237"/>
      <c r="N179" s="238"/>
      <c r="O179" s="238"/>
      <c r="P179" s="238"/>
      <c r="Q179" s="238"/>
      <c r="R179" s="238"/>
      <c r="S179" s="238"/>
      <c r="T179" s="23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0" t="s">
        <v>126</v>
      </c>
      <c r="AU179" s="240" t="s">
        <v>81</v>
      </c>
      <c r="AV179" s="13" t="s">
        <v>81</v>
      </c>
      <c r="AW179" s="13" t="s">
        <v>30</v>
      </c>
      <c r="AX179" s="13" t="s">
        <v>73</v>
      </c>
      <c r="AY179" s="240" t="s">
        <v>117</v>
      </c>
    </row>
    <row r="180" s="14" customFormat="1">
      <c r="A180" s="14"/>
      <c r="B180" s="241"/>
      <c r="C180" s="242"/>
      <c r="D180" s="231" t="s">
        <v>126</v>
      </c>
      <c r="E180" s="243" t="s">
        <v>1</v>
      </c>
      <c r="F180" s="244" t="s">
        <v>131</v>
      </c>
      <c r="G180" s="242"/>
      <c r="H180" s="245">
        <v>33.359999999999999</v>
      </c>
      <c r="I180" s="246"/>
      <c r="J180" s="242"/>
      <c r="K180" s="242"/>
      <c r="L180" s="247"/>
      <c r="M180" s="248"/>
      <c r="N180" s="249"/>
      <c r="O180" s="249"/>
      <c r="P180" s="249"/>
      <c r="Q180" s="249"/>
      <c r="R180" s="249"/>
      <c r="S180" s="249"/>
      <c r="T180" s="25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1" t="s">
        <v>126</v>
      </c>
      <c r="AU180" s="251" t="s">
        <v>81</v>
      </c>
      <c r="AV180" s="14" t="s">
        <v>124</v>
      </c>
      <c r="AW180" s="14" t="s">
        <v>30</v>
      </c>
      <c r="AX180" s="14" t="s">
        <v>79</v>
      </c>
      <c r="AY180" s="251" t="s">
        <v>117</v>
      </c>
    </row>
    <row r="181" s="2" customFormat="1" ht="24.15" customHeight="1">
      <c r="A181" s="38"/>
      <c r="B181" s="39"/>
      <c r="C181" s="215" t="s">
        <v>195</v>
      </c>
      <c r="D181" s="215" t="s">
        <v>120</v>
      </c>
      <c r="E181" s="216" t="s">
        <v>196</v>
      </c>
      <c r="F181" s="217" t="s">
        <v>197</v>
      </c>
      <c r="G181" s="218" t="s">
        <v>123</v>
      </c>
      <c r="H181" s="219">
        <v>29.904</v>
      </c>
      <c r="I181" s="220"/>
      <c r="J181" s="221">
        <f>ROUND(I181*H181,2)</f>
        <v>0</v>
      </c>
      <c r="K181" s="222"/>
      <c r="L181" s="44"/>
      <c r="M181" s="223" t="s">
        <v>1</v>
      </c>
      <c r="N181" s="224" t="s">
        <v>38</v>
      </c>
      <c r="O181" s="91"/>
      <c r="P181" s="225">
        <f>O181*H181</f>
        <v>0</v>
      </c>
      <c r="Q181" s="225">
        <v>0</v>
      </c>
      <c r="R181" s="225">
        <f>Q181*H181</f>
        <v>0</v>
      </c>
      <c r="S181" s="225">
        <v>0</v>
      </c>
      <c r="T181" s="22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7" t="s">
        <v>124</v>
      </c>
      <c r="AT181" s="227" t="s">
        <v>120</v>
      </c>
      <c r="AU181" s="227" t="s">
        <v>81</v>
      </c>
      <c r="AY181" s="17" t="s">
        <v>117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7" t="s">
        <v>79</v>
      </c>
      <c r="BK181" s="228">
        <f>ROUND(I181*H181,2)</f>
        <v>0</v>
      </c>
      <c r="BL181" s="17" t="s">
        <v>124</v>
      </c>
      <c r="BM181" s="227" t="s">
        <v>161</v>
      </c>
    </row>
    <row r="182" s="13" customFormat="1">
      <c r="A182" s="13"/>
      <c r="B182" s="229"/>
      <c r="C182" s="230"/>
      <c r="D182" s="231" t="s">
        <v>126</v>
      </c>
      <c r="E182" s="232" t="s">
        <v>1</v>
      </c>
      <c r="F182" s="233" t="s">
        <v>127</v>
      </c>
      <c r="G182" s="230"/>
      <c r="H182" s="234">
        <v>29.904</v>
      </c>
      <c r="I182" s="235"/>
      <c r="J182" s="230"/>
      <c r="K182" s="230"/>
      <c r="L182" s="236"/>
      <c r="M182" s="237"/>
      <c r="N182" s="238"/>
      <c r="O182" s="238"/>
      <c r="P182" s="238"/>
      <c r="Q182" s="238"/>
      <c r="R182" s="238"/>
      <c r="S182" s="238"/>
      <c r="T182" s="23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0" t="s">
        <v>126</v>
      </c>
      <c r="AU182" s="240" t="s">
        <v>81</v>
      </c>
      <c r="AV182" s="13" t="s">
        <v>81</v>
      </c>
      <c r="AW182" s="13" t="s">
        <v>30</v>
      </c>
      <c r="AX182" s="13" t="s">
        <v>73</v>
      </c>
      <c r="AY182" s="240" t="s">
        <v>117</v>
      </c>
    </row>
    <row r="183" s="14" customFormat="1">
      <c r="A183" s="14"/>
      <c r="B183" s="241"/>
      <c r="C183" s="242"/>
      <c r="D183" s="231" t="s">
        <v>126</v>
      </c>
      <c r="E183" s="243" t="s">
        <v>1</v>
      </c>
      <c r="F183" s="244" t="s">
        <v>131</v>
      </c>
      <c r="G183" s="242"/>
      <c r="H183" s="245">
        <v>29.904</v>
      </c>
      <c r="I183" s="246"/>
      <c r="J183" s="242"/>
      <c r="K183" s="242"/>
      <c r="L183" s="247"/>
      <c r="M183" s="248"/>
      <c r="N183" s="249"/>
      <c r="O183" s="249"/>
      <c r="P183" s="249"/>
      <c r="Q183" s="249"/>
      <c r="R183" s="249"/>
      <c r="S183" s="249"/>
      <c r="T183" s="25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1" t="s">
        <v>126</v>
      </c>
      <c r="AU183" s="251" t="s">
        <v>81</v>
      </c>
      <c r="AV183" s="14" t="s">
        <v>124</v>
      </c>
      <c r="AW183" s="14" t="s">
        <v>30</v>
      </c>
      <c r="AX183" s="14" t="s">
        <v>79</v>
      </c>
      <c r="AY183" s="251" t="s">
        <v>117</v>
      </c>
    </row>
    <row r="184" s="2" customFormat="1" ht="16.5" customHeight="1">
      <c r="A184" s="38"/>
      <c r="B184" s="39"/>
      <c r="C184" s="252" t="s">
        <v>144</v>
      </c>
      <c r="D184" s="252" t="s">
        <v>147</v>
      </c>
      <c r="E184" s="253" t="s">
        <v>198</v>
      </c>
      <c r="F184" s="254" t="s">
        <v>199</v>
      </c>
      <c r="G184" s="255" t="s">
        <v>200</v>
      </c>
      <c r="H184" s="256">
        <v>150</v>
      </c>
      <c r="I184" s="257"/>
      <c r="J184" s="258">
        <f>ROUND(I184*H184,2)</f>
        <v>0</v>
      </c>
      <c r="K184" s="259"/>
      <c r="L184" s="260"/>
      <c r="M184" s="261" t="s">
        <v>1</v>
      </c>
      <c r="N184" s="262" t="s">
        <v>38</v>
      </c>
      <c r="O184" s="91"/>
      <c r="P184" s="225">
        <f>O184*H184</f>
        <v>0</v>
      </c>
      <c r="Q184" s="225">
        <v>0.00059999999999999995</v>
      </c>
      <c r="R184" s="225">
        <f>Q184*H184</f>
        <v>0.089999999999999997</v>
      </c>
      <c r="S184" s="225">
        <v>0</v>
      </c>
      <c r="T184" s="22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7" t="s">
        <v>161</v>
      </c>
      <c r="AT184" s="227" t="s">
        <v>147</v>
      </c>
      <c r="AU184" s="227" t="s">
        <v>81</v>
      </c>
      <c r="AY184" s="17" t="s">
        <v>117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7" t="s">
        <v>79</v>
      </c>
      <c r="BK184" s="228">
        <f>ROUND(I184*H184,2)</f>
        <v>0</v>
      </c>
      <c r="BL184" s="17" t="s">
        <v>124</v>
      </c>
      <c r="BM184" s="227" t="s">
        <v>201</v>
      </c>
    </row>
    <row r="185" s="13" customFormat="1">
      <c r="A185" s="13"/>
      <c r="B185" s="229"/>
      <c r="C185" s="230"/>
      <c r="D185" s="231" t="s">
        <v>126</v>
      </c>
      <c r="E185" s="232" t="s">
        <v>1</v>
      </c>
      <c r="F185" s="233" t="s">
        <v>202</v>
      </c>
      <c r="G185" s="230"/>
      <c r="H185" s="234">
        <v>150</v>
      </c>
      <c r="I185" s="235"/>
      <c r="J185" s="230"/>
      <c r="K185" s="230"/>
      <c r="L185" s="236"/>
      <c r="M185" s="237"/>
      <c r="N185" s="238"/>
      <c r="O185" s="238"/>
      <c r="P185" s="238"/>
      <c r="Q185" s="238"/>
      <c r="R185" s="238"/>
      <c r="S185" s="238"/>
      <c r="T185" s="23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0" t="s">
        <v>126</v>
      </c>
      <c r="AU185" s="240" t="s">
        <v>81</v>
      </c>
      <c r="AV185" s="13" t="s">
        <v>81</v>
      </c>
      <c r="AW185" s="13" t="s">
        <v>30</v>
      </c>
      <c r="AX185" s="13" t="s">
        <v>79</v>
      </c>
      <c r="AY185" s="240" t="s">
        <v>117</v>
      </c>
    </row>
    <row r="186" s="2" customFormat="1" ht="33" customHeight="1">
      <c r="A186" s="38"/>
      <c r="B186" s="39"/>
      <c r="C186" s="252" t="s">
        <v>203</v>
      </c>
      <c r="D186" s="252" t="s">
        <v>147</v>
      </c>
      <c r="E186" s="253" t="s">
        <v>204</v>
      </c>
      <c r="F186" s="254" t="s">
        <v>205</v>
      </c>
      <c r="G186" s="255" t="s">
        <v>123</v>
      </c>
      <c r="H186" s="256">
        <v>6.6719999999999997</v>
      </c>
      <c r="I186" s="257"/>
      <c r="J186" s="258">
        <f>ROUND(I186*H186,2)</f>
        <v>0</v>
      </c>
      <c r="K186" s="259"/>
      <c r="L186" s="260"/>
      <c r="M186" s="261" t="s">
        <v>1</v>
      </c>
      <c r="N186" s="262" t="s">
        <v>38</v>
      </c>
      <c r="O186" s="91"/>
      <c r="P186" s="225">
        <f>O186*H186</f>
        <v>0</v>
      </c>
      <c r="Q186" s="225">
        <v>0.042000000000000003</v>
      </c>
      <c r="R186" s="225">
        <f>Q186*H186</f>
        <v>0.28022400000000003</v>
      </c>
      <c r="S186" s="225">
        <v>0</v>
      </c>
      <c r="T186" s="22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7" t="s">
        <v>161</v>
      </c>
      <c r="AT186" s="227" t="s">
        <v>147</v>
      </c>
      <c r="AU186" s="227" t="s">
        <v>81</v>
      </c>
      <c r="AY186" s="17" t="s">
        <v>117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7" t="s">
        <v>79</v>
      </c>
      <c r="BK186" s="228">
        <f>ROUND(I186*H186,2)</f>
        <v>0</v>
      </c>
      <c r="BL186" s="17" t="s">
        <v>124</v>
      </c>
      <c r="BM186" s="227" t="s">
        <v>206</v>
      </c>
    </row>
    <row r="187" s="13" customFormat="1">
      <c r="A187" s="13"/>
      <c r="B187" s="229"/>
      <c r="C187" s="230"/>
      <c r="D187" s="231" t="s">
        <v>126</v>
      </c>
      <c r="E187" s="232" t="s">
        <v>1</v>
      </c>
      <c r="F187" s="233" t="s">
        <v>207</v>
      </c>
      <c r="G187" s="230"/>
      <c r="H187" s="234">
        <v>6.6719999999999997</v>
      </c>
      <c r="I187" s="235"/>
      <c r="J187" s="230"/>
      <c r="K187" s="230"/>
      <c r="L187" s="236"/>
      <c r="M187" s="237"/>
      <c r="N187" s="238"/>
      <c r="O187" s="238"/>
      <c r="P187" s="238"/>
      <c r="Q187" s="238"/>
      <c r="R187" s="238"/>
      <c r="S187" s="238"/>
      <c r="T187" s="23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0" t="s">
        <v>126</v>
      </c>
      <c r="AU187" s="240" t="s">
        <v>81</v>
      </c>
      <c r="AV187" s="13" t="s">
        <v>81</v>
      </c>
      <c r="AW187" s="13" t="s">
        <v>30</v>
      </c>
      <c r="AX187" s="13" t="s">
        <v>79</v>
      </c>
      <c r="AY187" s="240" t="s">
        <v>117</v>
      </c>
    </row>
    <row r="188" s="2" customFormat="1" ht="16.5" customHeight="1">
      <c r="A188" s="38"/>
      <c r="B188" s="39"/>
      <c r="C188" s="215" t="s">
        <v>208</v>
      </c>
      <c r="D188" s="215" t="s">
        <v>120</v>
      </c>
      <c r="E188" s="216" t="s">
        <v>209</v>
      </c>
      <c r="F188" s="217" t="s">
        <v>210</v>
      </c>
      <c r="G188" s="218" t="s">
        <v>192</v>
      </c>
      <c r="H188" s="219">
        <v>34.649999999999999</v>
      </c>
      <c r="I188" s="220"/>
      <c r="J188" s="221">
        <f>ROUND(I188*H188,2)</f>
        <v>0</v>
      </c>
      <c r="K188" s="222"/>
      <c r="L188" s="44"/>
      <c r="M188" s="223" t="s">
        <v>1</v>
      </c>
      <c r="N188" s="224" t="s">
        <v>38</v>
      </c>
      <c r="O188" s="91"/>
      <c r="P188" s="225">
        <f>O188*H188</f>
        <v>0</v>
      </c>
      <c r="Q188" s="225">
        <v>0</v>
      </c>
      <c r="R188" s="225">
        <f>Q188*H188</f>
        <v>0</v>
      </c>
      <c r="S188" s="225">
        <v>0</v>
      </c>
      <c r="T188" s="22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7" t="s">
        <v>124</v>
      </c>
      <c r="AT188" s="227" t="s">
        <v>120</v>
      </c>
      <c r="AU188" s="227" t="s">
        <v>81</v>
      </c>
      <c r="AY188" s="17" t="s">
        <v>117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7" t="s">
        <v>79</v>
      </c>
      <c r="BK188" s="228">
        <f>ROUND(I188*H188,2)</f>
        <v>0</v>
      </c>
      <c r="BL188" s="17" t="s">
        <v>124</v>
      </c>
      <c r="BM188" s="227" t="s">
        <v>211</v>
      </c>
    </row>
    <row r="189" s="13" customFormat="1">
      <c r="A189" s="13"/>
      <c r="B189" s="229"/>
      <c r="C189" s="230"/>
      <c r="D189" s="231" t="s">
        <v>126</v>
      </c>
      <c r="E189" s="232" t="s">
        <v>1</v>
      </c>
      <c r="F189" s="233" t="s">
        <v>212</v>
      </c>
      <c r="G189" s="230"/>
      <c r="H189" s="234">
        <v>4.9500000000000002</v>
      </c>
      <c r="I189" s="235"/>
      <c r="J189" s="230"/>
      <c r="K189" s="230"/>
      <c r="L189" s="236"/>
      <c r="M189" s="237"/>
      <c r="N189" s="238"/>
      <c r="O189" s="238"/>
      <c r="P189" s="238"/>
      <c r="Q189" s="238"/>
      <c r="R189" s="238"/>
      <c r="S189" s="238"/>
      <c r="T189" s="23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0" t="s">
        <v>126</v>
      </c>
      <c r="AU189" s="240" t="s">
        <v>81</v>
      </c>
      <c r="AV189" s="13" t="s">
        <v>81</v>
      </c>
      <c r="AW189" s="13" t="s">
        <v>30</v>
      </c>
      <c r="AX189" s="13" t="s">
        <v>73</v>
      </c>
      <c r="AY189" s="240" t="s">
        <v>117</v>
      </c>
    </row>
    <row r="190" s="13" customFormat="1">
      <c r="A190" s="13"/>
      <c r="B190" s="229"/>
      <c r="C190" s="230"/>
      <c r="D190" s="231" t="s">
        <v>126</v>
      </c>
      <c r="E190" s="232" t="s">
        <v>1</v>
      </c>
      <c r="F190" s="233" t="s">
        <v>213</v>
      </c>
      <c r="G190" s="230"/>
      <c r="H190" s="234">
        <v>29.699999999999999</v>
      </c>
      <c r="I190" s="235"/>
      <c r="J190" s="230"/>
      <c r="K190" s="230"/>
      <c r="L190" s="236"/>
      <c r="M190" s="237"/>
      <c r="N190" s="238"/>
      <c r="O190" s="238"/>
      <c r="P190" s="238"/>
      <c r="Q190" s="238"/>
      <c r="R190" s="238"/>
      <c r="S190" s="238"/>
      <c r="T190" s="23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0" t="s">
        <v>126</v>
      </c>
      <c r="AU190" s="240" t="s">
        <v>81</v>
      </c>
      <c r="AV190" s="13" t="s">
        <v>81</v>
      </c>
      <c r="AW190" s="13" t="s">
        <v>30</v>
      </c>
      <c r="AX190" s="13" t="s">
        <v>73</v>
      </c>
      <c r="AY190" s="240" t="s">
        <v>117</v>
      </c>
    </row>
    <row r="191" s="14" customFormat="1">
      <c r="A191" s="14"/>
      <c r="B191" s="241"/>
      <c r="C191" s="242"/>
      <c r="D191" s="231" t="s">
        <v>126</v>
      </c>
      <c r="E191" s="243" t="s">
        <v>1</v>
      </c>
      <c r="F191" s="244" t="s">
        <v>131</v>
      </c>
      <c r="G191" s="242"/>
      <c r="H191" s="245">
        <v>34.649999999999999</v>
      </c>
      <c r="I191" s="246"/>
      <c r="J191" s="242"/>
      <c r="K191" s="242"/>
      <c r="L191" s="247"/>
      <c r="M191" s="248"/>
      <c r="N191" s="249"/>
      <c r="O191" s="249"/>
      <c r="P191" s="249"/>
      <c r="Q191" s="249"/>
      <c r="R191" s="249"/>
      <c r="S191" s="249"/>
      <c r="T191" s="25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1" t="s">
        <v>126</v>
      </c>
      <c r="AU191" s="251" t="s">
        <v>81</v>
      </c>
      <c r="AV191" s="14" t="s">
        <v>124</v>
      </c>
      <c r="AW191" s="14" t="s">
        <v>30</v>
      </c>
      <c r="AX191" s="14" t="s">
        <v>79</v>
      </c>
      <c r="AY191" s="251" t="s">
        <v>117</v>
      </c>
    </row>
    <row r="192" s="12" customFormat="1" ht="22.8" customHeight="1">
      <c r="A192" s="12"/>
      <c r="B192" s="199"/>
      <c r="C192" s="200"/>
      <c r="D192" s="201" t="s">
        <v>72</v>
      </c>
      <c r="E192" s="213" t="s">
        <v>169</v>
      </c>
      <c r="F192" s="213" t="s">
        <v>214</v>
      </c>
      <c r="G192" s="200"/>
      <c r="H192" s="200"/>
      <c r="I192" s="203"/>
      <c r="J192" s="214">
        <f>BK192</f>
        <v>0</v>
      </c>
      <c r="K192" s="200"/>
      <c r="L192" s="205"/>
      <c r="M192" s="206"/>
      <c r="N192" s="207"/>
      <c r="O192" s="207"/>
      <c r="P192" s="208">
        <f>SUM(P193:P245)</f>
        <v>0</v>
      </c>
      <c r="Q192" s="207"/>
      <c r="R192" s="208">
        <f>SUM(R193:R245)</f>
        <v>0</v>
      </c>
      <c r="S192" s="207"/>
      <c r="T192" s="209">
        <f>SUM(T193:T245)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0" t="s">
        <v>79</v>
      </c>
      <c r="AT192" s="211" t="s">
        <v>72</v>
      </c>
      <c r="AU192" s="211" t="s">
        <v>79</v>
      </c>
      <c r="AY192" s="210" t="s">
        <v>117</v>
      </c>
      <c r="BK192" s="212">
        <f>SUM(BK193:BK245)</f>
        <v>0</v>
      </c>
    </row>
    <row r="193" s="2" customFormat="1" ht="33" customHeight="1">
      <c r="A193" s="38"/>
      <c r="B193" s="39"/>
      <c r="C193" s="215" t="s">
        <v>215</v>
      </c>
      <c r="D193" s="215" t="s">
        <v>120</v>
      </c>
      <c r="E193" s="216" t="s">
        <v>216</v>
      </c>
      <c r="F193" s="217" t="s">
        <v>217</v>
      </c>
      <c r="G193" s="218" t="s">
        <v>123</v>
      </c>
      <c r="H193" s="219">
        <v>400</v>
      </c>
      <c r="I193" s="220"/>
      <c r="J193" s="221">
        <f>ROUND(I193*H193,2)</f>
        <v>0</v>
      </c>
      <c r="K193" s="222"/>
      <c r="L193" s="44"/>
      <c r="M193" s="223" t="s">
        <v>1</v>
      </c>
      <c r="N193" s="224" t="s">
        <v>38</v>
      </c>
      <c r="O193" s="91"/>
      <c r="P193" s="225">
        <f>O193*H193</f>
        <v>0</v>
      </c>
      <c r="Q193" s="225">
        <v>0</v>
      </c>
      <c r="R193" s="225">
        <f>Q193*H193</f>
        <v>0</v>
      </c>
      <c r="S193" s="225">
        <v>0</v>
      </c>
      <c r="T193" s="22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7" t="s">
        <v>124</v>
      </c>
      <c r="AT193" s="227" t="s">
        <v>120</v>
      </c>
      <c r="AU193" s="227" t="s">
        <v>81</v>
      </c>
      <c r="AY193" s="17" t="s">
        <v>117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7" t="s">
        <v>79</v>
      </c>
      <c r="BK193" s="228">
        <f>ROUND(I193*H193,2)</f>
        <v>0</v>
      </c>
      <c r="BL193" s="17" t="s">
        <v>124</v>
      </c>
      <c r="BM193" s="227" t="s">
        <v>218</v>
      </c>
    </row>
    <row r="194" s="13" customFormat="1">
      <c r="A194" s="13"/>
      <c r="B194" s="229"/>
      <c r="C194" s="230"/>
      <c r="D194" s="231" t="s">
        <v>126</v>
      </c>
      <c r="E194" s="232" t="s">
        <v>1</v>
      </c>
      <c r="F194" s="233" t="s">
        <v>219</v>
      </c>
      <c r="G194" s="230"/>
      <c r="H194" s="234">
        <v>400</v>
      </c>
      <c r="I194" s="235"/>
      <c r="J194" s="230"/>
      <c r="K194" s="230"/>
      <c r="L194" s="236"/>
      <c r="M194" s="237"/>
      <c r="N194" s="238"/>
      <c r="O194" s="238"/>
      <c r="P194" s="238"/>
      <c r="Q194" s="238"/>
      <c r="R194" s="238"/>
      <c r="S194" s="238"/>
      <c r="T194" s="23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0" t="s">
        <v>126</v>
      </c>
      <c r="AU194" s="240" t="s">
        <v>81</v>
      </c>
      <c r="AV194" s="13" t="s">
        <v>81</v>
      </c>
      <c r="AW194" s="13" t="s">
        <v>30</v>
      </c>
      <c r="AX194" s="13" t="s">
        <v>73</v>
      </c>
      <c r="AY194" s="240" t="s">
        <v>117</v>
      </c>
    </row>
    <row r="195" s="14" customFormat="1">
      <c r="A195" s="14"/>
      <c r="B195" s="241"/>
      <c r="C195" s="242"/>
      <c r="D195" s="231" t="s">
        <v>126</v>
      </c>
      <c r="E195" s="243" t="s">
        <v>1</v>
      </c>
      <c r="F195" s="244" t="s">
        <v>131</v>
      </c>
      <c r="G195" s="242"/>
      <c r="H195" s="245">
        <v>400</v>
      </c>
      <c r="I195" s="246"/>
      <c r="J195" s="242"/>
      <c r="K195" s="242"/>
      <c r="L195" s="247"/>
      <c r="M195" s="248"/>
      <c r="N195" s="249"/>
      <c r="O195" s="249"/>
      <c r="P195" s="249"/>
      <c r="Q195" s="249"/>
      <c r="R195" s="249"/>
      <c r="S195" s="249"/>
      <c r="T195" s="25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1" t="s">
        <v>126</v>
      </c>
      <c r="AU195" s="251" t="s">
        <v>81</v>
      </c>
      <c r="AV195" s="14" t="s">
        <v>124</v>
      </c>
      <c r="AW195" s="14" t="s">
        <v>30</v>
      </c>
      <c r="AX195" s="14" t="s">
        <v>79</v>
      </c>
      <c r="AY195" s="251" t="s">
        <v>117</v>
      </c>
    </row>
    <row r="196" s="2" customFormat="1" ht="37.8" customHeight="1">
      <c r="A196" s="38"/>
      <c r="B196" s="39"/>
      <c r="C196" s="215" t="s">
        <v>220</v>
      </c>
      <c r="D196" s="215" t="s">
        <v>120</v>
      </c>
      <c r="E196" s="216" t="s">
        <v>221</v>
      </c>
      <c r="F196" s="217" t="s">
        <v>222</v>
      </c>
      <c r="G196" s="218" t="s">
        <v>123</v>
      </c>
      <c r="H196" s="219">
        <v>400</v>
      </c>
      <c r="I196" s="220"/>
      <c r="J196" s="221">
        <f>ROUND(I196*H196,2)</f>
        <v>0</v>
      </c>
      <c r="K196" s="222"/>
      <c r="L196" s="44"/>
      <c r="M196" s="223" t="s">
        <v>1</v>
      </c>
      <c r="N196" s="224" t="s">
        <v>38</v>
      </c>
      <c r="O196" s="91"/>
      <c r="P196" s="225">
        <f>O196*H196</f>
        <v>0</v>
      </c>
      <c r="Q196" s="225">
        <v>0</v>
      </c>
      <c r="R196" s="225">
        <f>Q196*H196</f>
        <v>0</v>
      </c>
      <c r="S196" s="225">
        <v>0</v>
      </c>
      <c r="T196" s="22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7" t="s">
        <v>124</v>
      </c>
      <c r="AT196" s="227" t="s">
        <v>120</v>
      </c>
      <c r="AU196" s="227" t="s">
        <v>81</v>
      </c>
      <c r="AY196" s="17" t="s">
        <v>117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17" t="s">
        <v>79</v>
      </c>
      <c r="BK196" s="228">
        <f>ROUND(I196*H196,2)</f>
        <v>0</v>
      </c>
      <c r="BL196" s="17" t="s">
        <v>124</v>
      </c>
      <c r="BM196" s="227" t="s">
        <v>223</v>
      </c>
    </row>
    <row r="197" s="13" customFormat="1">
      <c r="A197" s="13"/>
      <c r="B197" s="229"/>
      <c r="C197" s="230"/>
      <c r="D197" s="231" t="s">
        <v>126</v>
      </c>
      <c r="E197" s="232" t="s">
        <v>1</v>
      </c>
      <c r="F197" s="233" t="s">
        <v>224</v>
      </c>
      <c r="G197" s="230"/>
      <c r="H197" s="234">
        <v>400</v>
      </c>
      <c r="I197" s="235"/>
      <c r="J197" s="230"/>
      <c r="K197" s="230"/>
      <c r="L197" s="236"/>
      <c r="M197" s="237"/>
      <c r="N197" s="238"/>
      <c r="O197" s="238"/>
      <c r="P197" s="238"/>
      <c r="Q197" s="238"/>
      <c r="R197" s="238"/>
      <c r="S197" s="238"/>
      <c r="T197" s="23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0" t="s">
        <v>126</v>
      </c>
      <c r="AU197" s="240" t="s">
        <v>81</v>
      </c>
      <c r="AV197" s="13" t="s">
        <v>81</v>
      </c>
      <c r="AW197" s="13" t="s">
        <v>30</v>
      </c>
      <c r="AX197" s="13" t="s">
        <v>73</v>
      </c>
      <c r="AY197" s="240" t="s">
        <v>117</v>
      </c>
    </row>
    <row r="198" s="15" customFormat="1">
      <c r="A198" s="15"/>
      <c r="B198" s="263"/>
      <c r="C198" s="264"/>
      <c r="D198" s="231" t="s">
        <v>126</v>
      </c>
      <c r="E198" s="265" t="s">
        <v>1</v>
      </c>
      <c r="F198" s="266" t="s">
        <v>225</v>
      </c>
      <c r="G198" s="264"/>
      <c r="H198" s="265" t="s">
        <v>1</v>
      </c>
      <c r="I198" s="267"/>
      <c r="J198" s="264"/>
      <c r="K198" s="264"/>
      <c r="L198" s="268"/>
      <c r="M198" s="269"/>
      <c r="N198" s="270"/>
      <c r="O198" s="270"/>
      <c r="P198" s="270"/>
      <c r="Q198" s="270"/>
      <c r="R198" s="270"/>
      <c r="S198" s="270"/>
      <c r="T198" s="271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2" t="s">
        <v>126</v>
      </c>
      <c r="AU198" s="272" t="s">
        <v>81</v>
      </c>
      <c r="AV198" s="15" t="s">
        <v>79</v>
      </c>
      <c r="AW198" s="15" t="s">
        <v>30</v>
      </c>
      <c r="AX198" s="15" t="s">
        <v>73</v>
      </c>
      <c r="AY198" s="272" t="s">
        <v>117</v>
      </c>
    </row>
    <row r="199" s="14" customFormat="1">
      <c r="A199" s="14"/>
      <c r="B199" s="241"/>
      <c r="C199" s="242"/>
      <c r="D199" s="231" t="s">
        <v>126</v>
      </c>
      <c r="E199" s="243" t="s">
        <v>1</v>
      </c>
      <c r="F199" s="244" t="s">
        <v>131</v>
      </c>
      <c r="G199" s="242"/>
      <c r="H199" s="245">
        <v>400</v>
      </c>
      <c r="I199" s="246"/>
      <c r="J199" s="242"/>
      <c r="K199" s="242"/>
      <c r="L199" s="247"/>
      <c r="M199" s="248"/>
      <c r="N199" s="249"/>
      <c r="O199" s="249"/>
      <c r="P199" s="249"/>
      <c r="Q199" s="249"/>
      <c r="R199" s="249"/>
      <c r="S199" s="249"/>
      <c r="T199" s="25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1" t="s">
        <v>126</v>
      </c>
      <c r="AU199" s="251" t="s">
        <v>81</v>
      </c>
      <c r="AV199" s="14" t="s">
        <v>124</v>
      </c>
      <c r="AW199" s="14" t="s">
        <v>30</v>
      </c>
      <c r="AX199" s="14" t="s">
        <v>79</v>
      </c>
      <c r="AY199" s="251" t="s">
        <v>117</v>
      </c>
    </row>
    <row r="200" s="2" customFormat="1" ht="33" customHeight="1">
      <c r="A200" s="38"/>
      <c r="B200" s="39"/>
      <c r="C200" s="215" t="s">
        <v>7</v>
      </c>
      <c r="D200" s="215" t="s">
        <v>120</v>
      </c>
      <c r="E200" s="216" t="s">
        <v>226</v>
      </c>
      <c r="F200" s="217" t="s">
        <v>227</v>
      </c>
      <c r="G200" s="218" t="s">
        <v>123</v>
      </c>
      <c r="H200" s="219">
        <v>400</v>
      </c>
      <c r="I200" s="220"/>
      <c r="J200" s="221">
        <f>ROUND(I200*H200,2)</f>
        <v>0</v>
      </c>
      <c r="K200" s="222"/>
      <c r="L200" s="44"/>
      <c r="M200" s="223" t="s">
        <v>1</v>
      </c>
      <c r="N200" s="224" t="s">
        <v>38</v>
      </c>
      <c r="O200" s="91"/>
      <c r="P200" s="225">
        <f>O200*H200</f>
        <v>0</v>
      </c>
      <c r="Q200" s="225">
        <v>0</v>
      </c>
      <c r="R200" s="225">
        <f>Q200*H200</f>
        <v>0</v>
      </c>
      <c r="S200" s="225">
        <v>0</v>
      </c>
      <c r="T200" s="22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7" t="s">
        <v>124</v>
      </c>
      <c r="AT200" s="227" t="s">
        <v>120</v>
      </c>
      <c r="AU200" s="227" t="s">
        <v>81</v>
      </c>
      <c r="AY200" s="17" t="s">
        <v>117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17" t="s">
        <v>79</v>
      </c>
      <c r="BK200" s="228">
        <f>ROUND(I200*H200,2)</f>
        <v>0</v>
      </c>
      <c r="BL200" s="17" t="s">
        <v>124</v>
      </c>
      <c r="BM200" s="227" t="s">
        <v>150</v>
      </c>
    </row>
    <row r="201" s="13" customFormat="1">
      <c r="A201" s="13"/>
      <c r="B201" s="229"/>
      <c r="C201" s="230"/>
      <c r="D201" s="231" t="s">
        <v>126</v>
      </c>
      <c r="E201" s="232" t="s">
        <v>1</v>
      </c>
      <c r="F201" s="233" t="s">
        <v>219</v>
      </c>
      <c r="G201" s="230"/>
      <c r="H201" s="234">
        <v>400</v>
      </c>
      <c r="I201" s="235"/>
      <c r="J201" s="230"/>
      <c r="K201" s="230"/>
      <c r="L201" s="236"/>
      <c r="M201" s="237"/>
      <c r="N201" s="238"/>
      <c r="O201" s="238"/>
      <c r="P201" s="238"/>
      <c r="Q201" s="238"/>
      <c r="R201" s="238"/>
      <c r="S201" s="238"/>
      <c r="T201" s="23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0" t="s">
        <v>126</v>
      </c>
      <c r="AU201" s="240" t="s">
        <v>81</v>
      </c>
      <c r="AV201" s="13" t="s">
        <v>81</v>
      </c>
      <c r="AW201" s="13" t="s">
        <v>30</v>
      </c>
      <c r="AX201" s="13" t="s">
        <v>73</v>
      </c>
      <c r="AY201" s="240" t="s">
        <v>117</v>
      </c>
    </row>
    <row r="202" s="14" customFormat="1">
      <c r="A202" s="14"/>
      <c r="B202" s="241"/>
      <c r="C202" s="242"/>
      <c r="D202" s="231" t="s">
        <v>126</v>
      </c>
      <c r="E202" s="243" t="s">
        <v>1</v>
      </c>
      <c r="F202" s="244" t="s">
        <v>131</v>
      </c>
      <c r="G202" s="242"/>
      <c r="H202" s="245">
        <v>400</v>
      </c>
      <c r="I202" s="246"/>
      <c r="J202" s="242"/>
      <c r="K202" s="242"/>
      <c r="L202" s="247"/>
      <c r="M202" s="248"/>
      <c r="N202" s="249"/>
      <c r="O202" s="249"/>
      <c r="P202" s="249"/>
      <c r="Q202" s="249"/>
      <c r="R202" s="249"/>
      <c r="S202" s="249"/>
      <c r="T202" s="25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1" t="s">
        <v>126</v>
      </c>
      <c r="AU202" s="251" t="s">
        <v>81</v>
      </c>
      <c r="AV202" s="14" t="s">
        <v>124</v>
      </c>
      <c r="AW202" s="14" t="s">
        <v>30</v>
      </c>
      <c r="AX202" s="14" t="s">
        <v>79</v>
      </c>
      <c r="AY202" s="251" t="s">
        <v>117</v>
      </c>
    </row>
    <row r="203" s="2" customFormat="1" ht="16.5" customHeight="1">
      <c r="A203" s="38"/>
      <c r="B203" s="39"/>
      <c r="C203" s="215" t="s">
        <v>228</v>
      </c>
      <c r="D203" s="215" t="s">
        <v>120</v>
      </c>
      <c r="E203" s="216" t="s">
        <v>229</v>
      </c>
      <c r="F203" s="217" t="s">
        <v>230</v>
      </c>
      <c r="G203" s="218" t="s">
        <v>123</v>
      </c>
      <c r="H203" s="219">
        <v>400</v>
      </c>
      <c r="I203" s="220"/>
      <c r="J203" s="221">
        <f>ROUND(I203*H203,2)</f>
        <v>0</v>
      </c>
      <c r="K203" s="222"/>
      <c r="L203" s="44"/>
      <c r="M203" s="223" t="s">
        <v>1</v>
      </c>
      <c r="N203" s="224" t="s">
        <v>38</v>
      </c>
      <c r="O203" s="91"/>
      <c r="P203" s="225">
        <f>O203*H203</f>
        <v>0</v>
      </c>
      <c r="Q203" s="225">
        <v>0</v>
      </c>
      <c r="R203" s="225">
        <f>Q203*H203</f>
        <v>0</v>
      </c>
      <c r="S203" s="225">
        <v>0</v>
      </c>
      <c r="T203" s="22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7" t="s">
        <v>124</v>
      </c>
      <c r="AT203" s="227" t="s">
        <v>120</v>
      </c>
      <c r="AU203" s="227" t="s">
        <v>81</v>
      </c>
      <c r="AY203" s="17" t="s">
        <v>117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7" t="s">
        <v>79</v>
      </c>
      <c r="BK203" s="228">
        <f>ROUND(I203*H203,2)</f>
        <v>0</v>
      </c>
      <c r="BL203" s="17" t="s">
        <v>124</v>
      </c>
      <c r="BM203" s="227" t="s">
        <v>231</v>
      </c>
    </row>
    <row r="204" s="13" customFormat="1">
      <c r="A204" s="13"/>
      <c r="B204" s="229"/>
      <c r="C204" s="230"/>
      <c r="D204" s="231" t="s">
        <v>126</v>
      </c>
      <c r="E204" s="232" t="s">
        <v>1</v>
      </c>
      <c r="F204" s="233" t="s">
        <v>219</v>
      </c>
      <c r="G204" s="230"/>
      <c r="H204" s="234">
        <v>400</v>
      </c>
      <c r="I204" s="235"/>
      <c r="J204" s="230"/>
      <c r="K204" s="230"/>
      <c r="L204" s="236"/>
      <c r="M204" s="237"/>
      <c r="N204" s="238"/>
      <c r="O204" s="238"/>
      <c r="P204" s="238"/>
      <c r="Q204" s="238"/>
      <c r="R204" s="238"/>
      <c r="S204" s="238"/>
      <c r="T204" s="23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0" t="s">
        <v>126</v>
      </c>
      <c r="AU204" s="240" t="s">
        <v>81</v>
      </c>
      <c r="AV204" s="13" t="s">
        <v>81</v>
      </c>
      <c r="AW204" s="13" t="s">
        <v>30</v>
      </c>
      <c r="AX204" s="13" t="s">
        <v>73</v>
      </c>
      <c r="AY204" s="240" t="s">
        <v>117</v>
      </c>
    </row>
    <row r="205" s="14" customFormat="1">
      <c r="A205" s="14"/>
      <c r="B205" s="241"/>
      <c r="C205" s="242"/>
      <c r="D205" s="231" t="s">
        <v>126</v>
      </c>
      <c r="E205" s="243" t="s">
        <v>1</v>
      </c>
      <c r="F205" s="244" t="s">
        <v>131</v>
      </c>
      <c r="G205" s="242"/>
      <c r="H205" s="245">
        <v>400</v>
      </c>
      <c r="I205" s="246"/>
      <c r="J205" s="242"/>
      <c r="K205" s="242"/>
      <c r="L205" s="247"/>
      <c r="M205" s="248"/>
      <c r="N205" s="249"/>
      <c r="O205" s="249"/>
      <c r="P205" s="249"/>
      <c r="Q205" s="249"/>
      <c r="R205" s="249"/>
      <c r="S205" s="249"/>
      <c r="T205" s="25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1" t="s">
        <v>126</v>
      </c>
      <c r="AU205" s="251" t="s">
        <v>81</v>
      </c>
      <c r="AV205" s="14" t="s">
        <v>124</v>
      </c>
      <c r="AW205" s="14" t="s">
        <v>30</v>
      </c>
      <c r="AX205" s="14" t="s">
        <v>79</v>
      </c>
      <c r="AY205" s="251" t="s">
        <v>117</v>
      </c>
    </row>
    <row r="206" s="2" customFormat="1" ht="16.5" customHeight="1">
      <c r="A206" s="38"/>
      <c r="B206" s="39"/>
      <c r="C206" s="215" t="s">
        <v>232</v>
      </c>
      <c r="D206" s="215" t="s">
        <v>120</v>
      </c>
      <c r="E206" s="216" t="s">
        <v>233</v>
      </c>
      <c r="F206" s="217" t="s">
        <v>234</v>
      </c>
      <c r="G206" s="218" t="s">
        <v>123</v>
      </c>
      <c r="H206" s="219">
        <v>400</v>
      </c>
      <c r="I206" s="220"/>
      <c r="J206" s="221">
        <f>ROUND(I206*H206,2)</f>
        <v>0</v>
      </c>
      <c r="K206" s="222"/>
      <c r="L206" s="44"/>
      <c r="M206" s="223" t="s">
        <v>1</v>
      </c>
      <c r="N206" s="224" t="s">
        <v>38</v>
      </c>
      <c r="O206" s="91"/>
      <c r="P206" s="225">
        <f>O206*H206</f>
        <v>0</v>
      </c>
      <c r="Q206" s="225">
        <v>0</v>
      </c>
      <c r="R206" s="225">
        <f>Q206*H206</f>
        <v>0</v>
      </c>
      <c r="S206" s="225">
        <v>0</v>
      </c>
      <c r="T206" s="22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7" t="s">
        <v>124</v>
      </c>
      <c r="AT206" s="227" t="s">
        <v>120</v>
      </c>
      <c r="AU206" s="227" t="s">
        <v>81</v>
      </c>
      <c r="AY206" s="17" t="s">
        <v>117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7" t="s">
        <v>79</v>
      </c>
      <c r="BK206" s="228">
        <f>ROUND(I206*H206,2)</f>
        <v>0</v>
      </c>
      <c r="BL206" s="17" t="s">
        <v>124</v>
      </c>
      <c r="BM206" s="227" t="s">
        <v>235</v>
      </c>
    </row>
    <row r="207" s="13" customFormat="1">
      <c r="A207" s="13"/>
      <c r="B207" s="229"/>
      <c r="C207" s="230"/>
      <c r="D207" s="231" t="s">
        <v>126</v>
      </c>
      <c r="E207" s="232" t="s">
        <v>1</v>
      </c>
      <c r="F207" s="233" t="s">
        <v>224</v>
      </c>
      <c r="G207" s="230"/>
      <c r="H207" s="234">
        <v>400</v>
      </c>
      <c r="I207" s="235"/>
      <c r="J207" s="230"/>
      <c r="K207" s="230"/>
      <c r="L207" s="236"/>
      <c r="M207" s="237"/>
      <c r="N207" s="238"/>
      <c r="O207" s="238"/>
      <c r="P207" s="238"/>
      <c r="Q207" s="238"/>
      <c r="R207" s="238"/>
      <c r="S207" s="238"/>
      <c r="T207" s="23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0" t="s">
        <v>126</v>
      </c>
      <c r="AU207" s="240" t="s">
        <v>81</v>
      </c>
      <c r="AV207" s="13" t="s">
        <v>81</v>
      </c>
      <c r="AW207" s="13" t="s">
        <v>30</v>
      </c>
      <c r="AX207" s="13" t="s">
        <v>73</v>
      </c>
      <c r="AY207" s="240" t="s">
        <v>117</v>
      </c>
    </row>
    <row r="208" s="15" customFormat="1">
      <c r="A208" s="15"/>
      <c r="B208" s="263"/>
      <c r="C208" s="264"/>
      <c r="D208" s="231" t="s">
        <v>126</v>
      </c>
      <c r="E208" s="265" t="s">
        <v>1</v>
      </c>
      <c r="F208" s="266" t="s">
        <v>236</v>
      </c>
      <c r="G208" s="264"/>
      <c r="H208" s="265" t="s">
        <v>1</v>
      </c>
      <c r="I208" s="267"/>
      <c r="J208" s="264"/>
      <c r="K208" s="264"/>
      <c r="L208" s="268"/>
      <c r="M208" s="269"/>
      <c r="N208" s="270"/>
      <c r="O208" s="270"/>
      <c r="P208" s="270"/>
      <c r="Q208" s="270"/>
      <c r="R208" s="270"/>
      <c r="S208" s="270"/>
      <c r="T208" s="271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72" t="s">
        <v>126</v>
      </c>
      <c r="AU208" s="272" t="s">
        <v>81</v>
      </c>
      <c r="AV208" s="15" t="s">
        <v>79</v>
      </c>
      <c r="AW208" s="15" t="s">
        <v>30</v>
      </c>
      <c r="AX208" s="15" t="s">
        <v>73</v>
      </c>
      <c r="AY208" s="272" t="s">
        <v>117</v>
      </c>
    </row>
    <row r="209" s="14" customFormat="1">
      <c r="A209" s="14"/>
      <c r="B209" s="241"/>
      <c r="C209" s="242"/>
      <c r="D209" s="231" t="s">
        <v>126</v>
      </c>
      <c r="E209" s="243" t="s">
        <v>1</v>
      </c>
      <c r="F209" s="244" t="s">
        <v>131</v>
      </c>
      <c r="G209" s="242"/>
      <c r="H209" s="245">
        <v>400</v>
      </c>
      <c r="I209" s="246"/>
      <c r="J209" s="242"/>
      <c r="K209" s="242"/>
      <c r="L209" s="247"/>
      <c r="M209" s="248"/>
      <c r="N209" s="249"/>
      <c r="O209" s="249"/>
      <c r="P209" s="249"/>
      <c r="Q209" s="249"/>
      <c r="R209" s="249"/>
      <c r="S209" s="249"/>
      <c r="T209" s="250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1" t="s">
        <v>126</v>
      </c>
      <c r="AU209" s="251" t="s">
        <v>81</v>
      </c>
      <c r="AV209" s="14" t="s">
        <v>124</v>
      </c>
      <c r="AW209" s="14" t="s">
        <v>30</v>
      </c>
      <c r="AX209" s="14" t="s">
        <v>79</v>
      </c>
      <c r="AY209" s="251" t="s">
        <v>117</v>
      </c>
    </row>
    <row r="210" s="2" customFormat="1" ht="21.75" customHeight="1">
      <c r="A210" s="38"/>
      <c r="B210" s="39"/>
      <c r="C210" s="215" t="s">
        <v>237</v>
      </c>
      <c r="D210" s="215" t="s">
        <v>120</v>
      </c>
      <c r="E210" s="216" t="s">
        <v>238</v>
      </c>
      <c r="F210" s="217" t="s">
        <v>239</v>
      </c>
      <c r="G210" s="218" t="s">
        <v>123</v>
      </c>
      <c r="H210" s="219">
        <v>400</v>
      </c>
      <c r="I210" s="220"/>
      <c r="J210" s="221">
        <f>ROUND(I210*H210,2)</f>
        <v>0</v>
      </c>
      <c r="K210" s="222"/>
      <c r="L210" s="44"/>
      <c r="M210" s="223" t="s">
        <v>1</v>
      </c>
      <c r="N210" s="224" t="s">
        <v>38</v>
      </c>
      <c r="O210" s="91"/>
      <c r="P210" s="225">
        <f>O210*H210</f>
        <v>0</v>
      </c>
      <c r="Q210" s="225">
        <v>0</v>
      </c>
      <c r="R210" s="225">
        <f>Q210*H210</f>
        <v>0</v>
      </c>
      <c r="S210" s="225">
        <v>0</v>
      </c>
      <c r="T210" s="22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7" t="s">
        <v>124</v>
      </c>
      <c r="AT210" s="227" t="s">
        <v>120</v>
      </c>
      <c r="AU210" s="227" t="s">
        <v>81</v>
      </c>
      <c r="AY210" s="17" t="s">
        <v>117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7" t="s">
        <v>79</v>
      </c>
      <c r="BK210" s="228">
        <f>ROUND(I210*H210,2)</f>
        <v>0</v>
      </c>
      <c r="BL210" s="17" t="s">
        <v>124</v>
      </c>
      <c r="BM210" s="227" t="s">
        <v>240</v>
      </c>
    </row>
    <row r="211" s="13" customFormat="1">
      <c r="A211" s="13"/>
      <c r="B211" s="229"/>
      <c r="C211" s="230"/>
      <c r="D211" s="231" t="s">
        <v>126</v>
      </c>
      <c r="E211" s="232" t="s">
        <v>1</v>
      </c>
      <c r="F211" s="233" t="s">
        <v>219</v>
      </c>
      <c r="G211" s="230"/>
      <c r="H211" s="234">
        <v>400</v>
      </c>
      <c r="I211" s="235"/>
      <c r="J211" s="230"/>
      <c r="K211" s="230"/>
      <c r="L211" s="236"/>
      <c r="M211" s="237"/>
      <c r="N211" s="238"/>
      <c r="O211" s="238"/>
      <c r="P211" s="238"/>
      <c r="Q211" s="238"/>
      <c r="R211" s="238"/>
      <c r="S211" s="238"/>
      <c r="T211" s="23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0" t="s">
        <v>126</v>
      </c>
      <c r="AU211" s="240" t="s">
        <v>81</v>
      </c>
      <c r="AV211" s="13" t="s">
        <v>81</v>
      </c>
      <c r="AW211" s="13" t="s">
        <v>30</v>
      </c>
      <c r="AX211" s="13" t="s">
        <v>73</v>
      </c>
      <c r="AY211" s="240" t="s">
        <v>117</v>
      </c>
    </row>
    <row r="212" s="14" customFormat="1">
      <c r="A212" s="14"/>
      <c r="B212" s="241"/>
      <c r="C212" s="242"/>
      <c r="D212" s="231" t="s">
        <v>126</v>
      </c>
      <c r="E212" s="243" t="s">
        <v>1</v>
      </c>
      <c r="F212" s="244" t="s">
        <v>131</v>
      </c>
      <c r="G212" s="242"/>
      <c r="H212" s="245">
        <v>400</v>
      </c>
      <c r="I212" s="246"/>
      <c r="J212" s="242"/>
      <c r="K212" s="242"/>
      <c r="L212" s="247"/>
      <c r="M212" s="248"/>
      <c r="N212" s="249"/>
      <c r="O212" s="249"/>
      <c r="P212" s="249"/>
      <c r="Q212" s="249"/>
      <c r="R212" s="249"/>
      <c r="S212" s="249"/>
      <c r="T212" s="25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1" t="s">
        <v>126</v>
      </c>
      <c r="AU212" s="251" t="s">
        <v>81</v>
      </c>
      <c r="AV212" s="14" t="s">
        <v>124</v>
      </c>
      <c r="AW212" s="14" t="s">
        <v>30</v>
      </c>
      <c r="AX212" s="14" t="s">
        <v>79</v>
      </c>
      <c r="AY212" s="251" t="s">
        <v>117</v>
      </c>
    </row>
    <row r="213" s="2" customFormat="1" ht="16.5" customHeight="1">
      <c r="A213" s="38"/>
      <c r="B213" s="39"/>
      <c r="C213" s="215" t="s">
        <v>241</v>
      </c>
      <c r="D213" s="215" t="s">
        <v>120</v>
      </c>
      <c r="E213" s="216" t="s">
        <v>242</v>
      </c>
      <c r="F213" s="217" t="s">
        <v>243</v>
      </c>
      <c r="G213" s="218" t="s">
        <v>192</v>
      </c>
      <c r="H213" s="219">
        <v>20</v>
      </c>
      <c r="I213" s="220"/>
      <c r="J213" s="221">
        <f>ROUND(I213*H213,2)</f>
        <v>0</v>
      </c>
      <c r="K213" s="222"/>
      <c r="L213" s="44"/>
      <c r="M213" s="223" t="s">
        <v>1</v>
      </c>
      <c r="N213" s="224" t="s">
        <v>38</v>
      </c>
      <c r="O213" s="91"/>
      <c r="P213" s="225">
        <f>O213*H213</f>
        <v>0</v>
      </c>
      <c r="Q213" s="225">
        <v>0</v>
      </c>
      <c r="R213" s="225">
        <f>Q213*H213</f>
        <v>0</v>
      </c>
      <c r="S213" s="225">
        <v>0</v>
      </c>
      <c r="T213" s="22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7" t="s">
        <v>124</v>
      </c>
      <c r="AT213" s="227" t="s">
        <v>120</v>
      </c>
      <c r="AU213" s="227" t="s">
        <v>81</v>
      </c>
      <c r="AY213" s="17" t="s">
        <v>117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17" t="s">
        <v>79</v>
      </c>
      <c r="BK213" s="228">
        <f>ROUND(I213*H213,2)</f>
        <v>0</v>
      </c>
      <c r="BL213" s="17" t="s">
        <v>124</v>
      </c>
      <c r="BM213" s="227" t="s">
        <v>244</v>
      </c>
    </row>
    <row r="214" s="13" customFormat="1">
      <c r="A214" s="13"/>
      <c r="B214" s="229"/>
      <c r="C214" s="230"/>
      <c r="D214" s="231" t="s">
        <v>126</v>
      </c>
      <c r="E214" s="232" t="s">
        <v>1</v>
      </c>
      <c r="F214" s="233" t="s">
        <v>245</v>
      </c>
      <c r="G214" s="230"/>
      <c r="H214" s="234">
        <v>20</v>
      </c>
      <c r="I214" s="235"/>
      <c r="J214" s="230"/>
      <c r="K214" s="230"/>
      <c r="L214" s="236"/>
      <c r="M214" s="237"/>
      <c r="N214" s="238"/>
      <c r="O214" s="238"/>
      <c r="P214" s="238"/>
      <c r="Q214" s="238"/>
      <c r="R214" s="238"/>
      <c r="S214" s="238"/>
      <c r="T214" s="23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0" t="s">
        <v>126</v>
      </c>
      <c r="AU214" s="240" t="s">
        <v>81</v>
      </c>
      <c r="AV214" s="13" t="s">
        <v>81</v>
      </c>
      <c r="AW214" s="13" t="s">
        <v>30</v>
      </c>
      <c r="AX214" s="13" t="s">
        <v>73</v>
      </c>
      <c r="AY214" s="240" t="s">
        <v>117</v>
      </c>
    </row>
    <row r="215" s="14" customFormat="1">
      <c r="A215" s="14"/>
      <c r="B215" s="241"/>
      <c r="C215" s="242"/>
      <c r="D215" s="231" t="s">
        <v>126</v>
      </c>
      <c r="E215" s="243" t="s">
        <v>1</v>
      </c>
      <c r="F215" s="244" t="s">
        <v>131</v>
      </c>
      <c r="G215" s="242"/>
      <c r="H215" s="245">
        <v>20</v>
      </c>
      <c r="I215" s="246"/>
      <c r="J215" s="242"/>
      <c r="K215" s="242"/>
      <c r="L215" s="247"/>
      <c r="M215" s="248"/>
      <c r="N215" s="249"/>
      <c r="O215" s="249"/>
      <c r="P215" s="249"/>
      <c r="Q215" s="249"/>
      <c r="R215" s="249"/>
      <c r="S215" s="249"/>
      <c r="T215" s="25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1" t="s">
        <v>126</v>
      </c>
      <c r="AU215" s="251" t="s">
        <v>81</v>
      </c>
      <c r="AV215" s="14" t="s">
        <v>124</v>
      </c>
      <c r="AW215" s="14" t="s">
        <v>30</v>
      </c>
      <c r="AX215" s="14" t="s">
        <v>79</v>
      </c>
      <c r="AY215" s="251" t="s">
        <v>117</v>
      </c>
    </row>
    <row r="216" s="2" customFormat="1" ht="24.15" customHeight="1">
      <c r="A216" s="38"/>
      <c r="B216" s="39"/>
      <c r="C216" s="215" t="s">
        <v>211</v>
      </c>
      <c r="D216" s="215" t="s">
        <v>120</v>
      </c>
      <c r="E216" s="216" t="s">
        <v>246</v>
      </c>
      <c r="F216" s="217" t="s">
        <v>247</v>
      </c>
      <c r="G216" s="218" t="s">
        <v>192</v>
      </c>
      <c r="H216" s="219">
        <v>400</v>
      </c>
      <c r="I216" s="220"/>
      <c r="J216" s="221">
        <f>ROUND(I216*H216,2)</f>
        <v>0</v>
      </c>
      <c r="K216" s="222"/>
      <c r="L216" s="44"/>
      <c r="M216" s="223" t="s">
        <v>1</v>
      </c>
      <c r="N216" s="224" t="s">
        <v>38</v>
      </c>
      <c r="O216" s="91"/>
      <c r="P216" s="225">
        <f>O216*H216</f>
        <v>0</v>
      </c>
      <c r="Q216" s="225">
        <v>0</v>
      </c>
      <c r="R216" s="225">
        <f>Q216*H216</f>
        <v>0</v>
      </c>
      <c r="S216" s="225">
        <v>0</v>
      </c>
      <c r="T216" s="22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7" t="s">
        <v>124</v>
      </c>
      <c r="AT216" s="227" t="s">
        <v>120</v>
      </c>
      <c r="AU216" s="227" t="s">
        <v>81</v>
      </c>
      <c r="AY216" s="17" t="s">
        <v>117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17" t="s">
        <v>79</v>
      </c>
      <c r="BK216" s="228">
        <f>ROUND(I216*H216,2)</f>
        <v>0</v>
      </c>
      <c r="BL216" s="17" t="s">
        <v>124</v>
      </c>
      <c r="BM216" s="227" t="s">
        <v>248</v>
      </c>
    </row>
    <row r="217" s="13" customFormat="1">
      <c r="A217" s="13"/>
      <c r="B217" s="229"/>
      <c r="C217" s="230"/>
      <c r="D217" s="231" t="s">
        <v>126</v>
      </c>
      <c r="E217" s="232" t="s">
        <v>1</v>
      </c>
      <c r="F217" s="233" t="s">
        <v>224</v>
      </c>
      <c r="G217" s="230"/>
      <c r="H217" s="234">
        <v>400</v>
      </c>
      <c r="I217" s="235"/>
      <c r="J217" s="230"/>
      <c r="K217" s="230"/>
      <c r="L217" s="236"/>
      <c r="M217" s="237"/>
      <c r="N217" s="238"/>
      <c r="O217" s="238"/>
      <c r="P217" s="238"/>
      <c r="Q217" s="238"/>
      <c r="R217" s="238"/>
      <c r="S217" s="238"/>
      <c r="T217" s="23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0" t="s">
        <v>126</v>
      </c>
      <c r="AU217" s="240" t="s">
        <v>81</v>
      </c>
      <c r="AV217" s="13" t="s">
        <v>81</v>
      </c>
      <c r="AW217" s="13" t="s">
        <v>30</v>
      </c>
      <c r="AX217" s="13" t="s">
        <v>73</v>
      </c>
      <c r="AY217" s="240" t="s">
        <v>117</v>
      </c>
    </row>
    <row r="218" s="15" customFormat="1">
      <c r="A218" s="15"/>
      <c r="B218" s="263"/>
      <c r="C218" s="264"/>
      <c r="D218" s="231" t="s">
        <v>126</v>
      </c>
      <c r="E218" s="265" t="s">
        <v>1</v>
      </c>
      <c r="F218" s="266" t="s">
        <v>249</v>
      </c>
      <c r="G218" s="264"/>
      <c r="H218" s="265" t="s">
        <v>1</v>
      </c>
      <c r="I218" s="267"/>
      <c r="J218" s="264"/>
      <c r="K218" s="264"/>
      <c r="L218" s="268"/>
      <c r="M218" s="269"/>
      <c r="N218" s="270"/>
      <c r="O218" s="270"/>
      <c r="P218" s="270"/>
      <c r="Q218" s="270"/>
      <c r="R218" s="270"/>
      <c r="S218" s="270"/>
      <c r="T218" s="271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2" t="s">
        <v>126</v>
      </c>
      <c r="AU218" s="272" t="s">
        <v>81</v>
      </c>
      <c r="AV218" s="15" t="s">
        <v>79</v>
      </c>
      <c r="AW218" s="15" t="s">
        <v>30</v>
      </c>
      <c r="AX218" s="15" t="s">
        <v>73</v>
      </c>
      <c r="AY218" s="272" t="s">
        <v>117</v>
      </c>
    </row>
    <row r="219" s="14" customFormat="1">
      <c r="A219" s="14"/>
      <c r="B219" s="241"/>
      <c r="C219" s="242"/>
      <c r="D219" s="231" t="s">
        <v>126</v>
      </c>
      <c r="E219" s="243" t="s">
        <v>1</v>
      </c>
      <c r="F219" s="244" t="s">
        <v>131</v>
      </c>
      <c r="G219" s="242"/>
      <c r="H219" s="245">
        <v>400</v>
      </c>
      <c r="I219" s="246"/>
      <c r="J219" s="242"/>
      <c r="K219" s="242"/>
      <c r="L219" s="247"/>
      <c r="M219" s="248"/>
      <c r="N219" s="249"/>
      <c r="O219" s="249"/>
      <c r="P219" s="249"/>
      <c r="Q219" s="249"/>
      <c r="R219" s="249"/>
      <c r="S219" s="249"/>
      <c r="T219" s="25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1" t="s">
        <v>126</v>
      </c>
      <c r="AU219" s="251" t="s">
        <v>81</v>
      </c>
      <c r="AV219" s="14" t="s">
        <v>124</v>
      </c>
      <c r="AW219" s="14" t="s">
        <v>30</v>
      </c>
      <c r="AX219" s="14" t="s">
        <v>79</v>
      </c>
      <c r="AY219" s="251" t="s">
        <v>117</v>
      </c>
    </row>
    <row r="220" s="2" customFormat="1" ht="16.5" customHeight="1">
      <c r="A220" s="38"/>
      <c r="B220" s="39"/>
      <c r="C220" s="215" t="s">
        <v>250</v>
      </c>
      <c r="D220" s="215" t="s">
        <v>120</v>
      </c>
      <c r="E220" s="216" t="s">
        <v>251</v>
      </c>
      <c r="F220" s="217" t="s">
        <v>252</v>
      </c>
      <c r="G220" s="218" t="s">
        <v>192</v>
      </c>
      <c r="H220" s="219">
        <v>20</v>
      </c>
      <c r="I220" s="220"/>
      <c r="J220" s="221">
        <f>ROUND(I220*H220,2)</f>
        <v>0</v>
      </c>
      <c r="K220" s="222"/>
      <c r="L220" s="44"/>
      <c r="M220" s="223" t="s">
        <v>1</v>
      </c>
      <c r="N220" s="224" t="s">
        <v>38</v>
      </c>
      <c r="O220" s="91"/>
      <c r="P220" s="225">
        <f>O220*H220</f>
        <v>0</v>
      </c>
      <c r="Q220" s="225">
        <v>0</v>
      </c>
      <c r="R220" s="225">
        <f>Q220*H220</f>
        <v>0</v>
      </c>
      <c r="S220" s="225">
        <v>0</v>
      </c>
      <c r="T220" s="22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7" t="s">
        <v>124</v>
      </c>
      <c r="AT220" s="227" t="s">
        <v>120</v>
      </c>
      <c r="AU220" s="227" t="s">
        <v>81</v>
      </c>
      <c r="AY220" s="17" t="s">
        <v>117</v>
      </c>
      <c r="BE220" s="228">
        <f>IF(N220="základní",J220,0)</f>
        <v>0</v>
      </c>
      <c r="BF220" s="228">
        <f>IF(N220="snížená",J220,0)</f>
        <v>0</v>
      </c>
      <c r="BG220" s="228">
        <f>IF(N220="zákl. přenesená",J220,0)</f>
        <v>0</v>
      </c>
      <c r="BH220" s="228">
        <f>IF(N220="sníž. přenesená",J220,0)</f>
        <v>0</v>
      </c>
      <c r="BI220" s="228">
        <f>IF(N220="nulová",J220,0)</f>
        <v>0</v>
      </c>
      <c r="BJ220" s="17" t="s">
        <v>79</v>
      </c>
      <c r="BK220" s="228">
        <f>ROUND(I220*H220,2)</f>
        <v>0</v>
      </c>
      <c r="BL220" s="17" t="s">
        <v>124</v>
      </c>
      <c r="BM220" s="227" t="s">
        <v>253</v>
      </c>
    </row>
    <row r="221" s="13" customFormat="1">
      <c r="A221" s="13"/>
      <c r="B221" s="229"/>
      <c r="C221" s="230"/>
      <c r="D221" s="231" t="s">
        <v>126</v>
      </c>
      <c r="E221" s="232" t="s">
        <v>1</v>
      </c>
      <c r="F221" s="233" t="s">
        <v>254</v>
      </c>
      <c r="G221" s="230"/>
      <c r="H221" s="234">
        <v>20</v>
      </c>
      <c r="I221" s="235"/>
      <c r="J221" s="230"/>
      <c r="K221" s="230"/>
      <c r="L221" s="236"/>
      <c r="M221" s="237"/>
      <c r="N221" s="238"/>
      <c r="O221" s="238"/>
      <c r="P221" s="238"/>
      <c r="Q221" s="238"/>
      <c r="R221" s="238"/>
      <c r="S221" s="238"/>
      <c r="T221" s="23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0" t="s">
        <v>126</v>
      </c>
      <c r="AU221" s="240" t="s">
        <v>81</v>
      </c>
      <c r="AV221" s="13" t="s">
        <v>81</v>
      </c>
      <c r="AW221" s="13" t="s">
        <v>30</v>
      </c>
      <c r="AX221" s="13" t="s">
        <v>73</v>
      </c>
      <c r="AY221" s="240" t="s">
        <v>117</v>
      </c>
    </row>
    <row r="222" s="14" customFormat="1">
      <c r="A222" s="14"/>
      <c r="B222" s="241"/>
      <c r="C222" s="242"/>
      <c r="D222" s="231" t="s">
        <v>126</v>
      </c>
      <c r="E222" s="243" t="s">
        <v>1</v>
      </c>
      <c r="F222" s="244" t="s">
        <v>131</v>
      </c>
      <c r="G222" s="242"/>
      <c r="H222" s="245">
        <v>20</v>
      </c>
      <c r="I222" s="246"/>
      <c r="J222" s="242"/>
      <c r="K222" s="242"/>
      <c r="L222" s="247"/>
      <c r="M222" s="248"/>
      <c r="N222" s="249"/>
      <c r="O222" s="249"/>
      <c r="P222" s="249"/>
      <c r="Q222" s="249"/>
      <c r="R222" s="249"/>
      <c r="S222" s="249"/>
      <c r="T222" s="250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1" t="s">
        <v>126</v>
      </c>
      <c r="AU222" s="251" t="s">
        <v>81</v>
      </c>
      <c r="AV222" s="14" t="s">
        <v>124</v>
      </c>
      <c r="AW222" s="14" t="s">
        <v>30</v>
      </c>
      <c r="AX222" s="14" t="s">
        <v>79</v>
      </c>
      <c r="AY222" s="251" t="s">
        <v>117</v>
      </c>
    </row>
    <row r="223" s="2" customFormat="1" ht="21.75" customHeight="1">
      <c r="A223" s="38"/>
      <c r="B223" s="39"/>
      <c r="C223" s="215" t="s">
        <v>218</v>
      </c>
      <c r="D223" s="215" t="s">
        <v>120</v>
      </c>
      <c r="E223" s="216" t="s">
        <v>255</v>
      </c>
      <c r="F223" s="217" t="s">
        <v>256</v>
      </c>
      <c r="G223" s="218" t="s">
        <v>192</v>
      </c>
      <c r="H223" s="219">
        <v>20</v>
      </c>
      <c r="I223" s="220"/>
      <c r="J223" s="221">
        <f>ROUND(I223*H223,2)</f>
        <v>0</v>
      </c>
      <c r="K223" s="222"/>
      <c r="L223" s="44"/>
      <c r="M223" s="223" t="s">
        <v>1</v>
      </c>
      <c r="N223" s="224" t="s">
        <v>38</v>
      </c>
      <c r="O223" s="91"/>
      <c r="P223" s="225">
        <f>O223*H223</f>
        <v>0</v>
      </c>
      <c r="Q223" s="225">
        <v>0</v>
      </c>
      <c r="R223" s="225">
        <f>Q223*H223</f>
        <v>0</v>
      </c>
      <c r="S223" s="225">
        <v>0</v>
      </c>
      <c r="T223" s="22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7" t="s">
        <v>124</v>
      </c>
      <c r="AT223" s="227" t="s">
        <v>120</v>
      </c>
      <c r="AU223" s="227" t="s">
        <v>81</v>
      </c>
      <c r="AY223" s="17" t="s">
        <v>117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17" t="s">
        <v>79</v>
      </c>
      <c r="BK223" s="228">
        <f>ROUND(I223*H223,2)</f>
        <v>0</v>
      </c>
      <c r="BL223" s="17" t="s">
        <v>124</v>
      </c>
      <c r="BM223" s="227" t="s">
        <v>257</v>
      </c>
    </row>
    <row r="224" s="13" customFormat="1">
      <c r="A224" s="13"/>
      <c r="B224" s="229"/>
      <c r="C224" s="230"/>
      <c r="D224" s="231" t="s">
        <v>126</v>
      </c>
      <c r="E224" s="232" t="s">
        <v>1</v>
      </c>
      <c r="F224" s="233" t="s">
        <v>245</v>
      </c>
      <c r="G224" s="230"/>
      <c r="H224" s="234">
        <v>20</v>
      </c>
      <c r="I224" s="235"/>
      <c r="J224" s="230"/>
      <c r="K224" s="230"/>
      <c r="L224" s="236"/>
      <c r="M224" s="237"/>
      <c r="N224" s="238"/>
      <c r="O224" s="238"/>
      <c r="P224" s="238"/>
      <c r="Q224" s="238"/>
      <c r="R224" s="238"/>
      <c r="S224" s="238"/>
      <c r="T224" s="23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0" t="s">
        <v>126</v>
      </c>
      <c r="AU224" s="240" t="s">
        <v>81</v>
      </c>
      <c r="AV224" s="13" t="s">
        <v>81</v>
      </c>
      <c r="AW224" s="13" t="s">
        <v>30</v>
      </c>
      <c r="AX224" s="13" t="s">
        <v>73</v>
      </c>
      <c r="AY224" s="240" t="s">
        <v>117</v>
      </c>
    </row>
    <row r="225" s="14" customFormat="1">
      <c r="A225" s="14"/>
      <c r="B225" s="241"/>
      <c r="C225" s="242"/>
      <c r="D225" s="231" t="s">
        <v>126</v>
      </c>
      <c r="E225" s="243" t="s">
        <v>1</v>
      </c>
      <c r="F225" s="244" t="s">
        <v>131</v>
      </c>
      <c r="G225" s="242"/>
      <c r="H225" s="245">
        <v>20</v>
      </c>
      <c r="I225" s="246"/>
      <c r="J225" s="242"/>
      <c r="K225" s="242"/>
      <c r="L225" s="247"/>
      <c r="M225" s="248"/>
      <c r="N225" s="249"/>
      <c r="O225" s="249"/>
      <c r="P225" s="249"/>
      <c r="Q225" s="249"/>
      <c r="R225" s="249"/>
      <c r="S225" s="249"/>
      <c r="T225" s="25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1" t="s">
        <v>126</v>
      </c>
      <c r="AU225" s="251" t="s">
        <v>81</v>
      </c>
      <c r="AV225" s="14" t="s">
        <v>124</v>
      </c>
      <c r="AW225" s="14" t="s">
        <v>30</v>
      </c>
      <c r="AX225" s="14" t="s">
        <v>79</v>
      </c>
      <c r="AY225" s="251" t="s">
        <v>117</v>
      </c>
    </row>
    <row r="226" s="2" customFormat="1" ht="24.15" customHeight="1">
      <c r="A226" s="38"/>
      <c r="B226" s="39"/>
      <c r="C226" s="215" t="s">
        <v>258</v>
      </c>
      <c r="D226" s="215" t="s">
        <v>120</v>
      </c>
      <c r="E226" s="216" t="s">
        <v>259</v>
      </c>
      <c r="F226" s="217" t="s">
        <v>260</v>
      </c>
      <c r="G226" s="218" t="s">
        <v>192</v>
      </c>
      <c r="H226" s="219">
        <v>20</v>
      </c>
      <c r="I226" s="220"/>
      <c r="J226" s="221">
        <f>ROUND(I226*H226,2)</f>
        <v>0</v>
      </c>
      <c r="K226" s="222"/>
      <c r="L226" s="44"/>
      <c r="M226" s="223" t="s">
        <v>1</v>
      </c>
      <c r="N226" s="224" t="s">
        <v>38</v>
      </c>
      <c r="O226" s="91"/>
      <c r="P226" s="225">
        <f>O226*H226</f>
        <v>0</v>
      </c>
      <c r="Q226" s="225">
        <v>0</v>
      </c>
      <c r="R226" s="225">
        <f>Q226*H226</f>
        <v>0</v>
      </c>
      <c r="S226" s="225">
        <v>0</v>
      </c>
      <c r="T226" s="22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7" t="s">
        <v>124</v>
      </c>
      <c r="AT226" s="227" t="s">
        <v>120</v>
      </c>
      <c r="AU226" s="227" t="s">
        <v>81</v>
      </c>
      <c r="AY226" s="17" t="s">
        <v>117</v>
      </c>
      <c r="BE226" s="228">
        <f>IF(N226="základní",J226,0)</f>
        <v>0</v>
      </c>
      <c r="BF226" s="228">
        <f>IF(N226="snížená",J226,0)</f>
        <v>0</v>
      </c>
      <c r="BG226" s="228">
        <f>IF(N226="zákl. přenesená",J226,0)</f>
        <v>0</v>
      </c>
      <c r="BH226" s="228">
        <f>IF(N226="sníž. přenesená",J226,0)</f>
        <v>0</v>
      </c>
      <c r="BI226" s="228">
        <f>IF(N226="nulová",J226,0)</f>
        <v>0</v>
      </c>
      <c r="BJ226" s="17" t="s">
        <v>79</v>
      </c>
      <c r="BK226" s="228">
        <f>ROUND(I226*H226,2)</f>
        <v>0</v>
      </c>
      <c r="BL226" s="17" t="s">
        <v>124</v>
      </c>
      <c r="BM226" s="227" t="s">
        <v>261</v>
      </c>
    </row>
    <row r="227" s="13" customFormat="1">
      <c r="A227" s="13"/>
      <c r="B227" s="229"/>
      <c r="C227" s="230"/>
      <c r="D227" s="231" t="s">
        <v>126</v>
      </c>
      <c r="E227" s="232" t="s">
        <v>1</v>
      </c>
      <c r="F227" s="233" t="s">
        <v>245</v>
      </c>
      <c r="G227" s="230"/>
      <c r="H227" s="234">
        <v>20</v>
      </c>
      <c r="I227" s="235"/>
      <c r="J227" s="230"/>
      <c r="K227" s="230"/>
      <c r="L227" s="236"/>
      <c r="M227" s="237"/>
      <c r="N227" s="238"/>
      <c r="O227" s="238"/>
      <c r="P227" s="238"/>
      <c r="Q227" s="238"/>
      <c r="R227" s="238"/>
      <c r="S227" s="238"/>
      <c r="T227" s="23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0" t="s">
        <v>126</v>
      </c>
      <c r="AU227" s="240" t="s">
        <v>81</v>
      </c>
      <c r="AV227" s="13" t="s">
        <v>81</v>
      </c>
      <c r="AW227" s="13" t="s">
        <v>30</v>
      </c>
      <c r="AX227" s="13" t="s">
        <v>73</v>
      </c>
      <c r="AY227" s="240" t="s">
        <v>117</v>
      </c>
    </row>
    <row r="228" s="14" customFormat="1">
      <c r="A228" s="14"/>
      <c r="B228" s="241"/>
      <c r="C228" s="242"/>
      <c r="D228" s="231" t="s">
        <v>126</v>
      </c>
      <c r="E228" s="243" t="s">
        <v>1</v>
      </c>
      <c r="F228" s="244" t="s">
        <v>131</v>
      </c>
      <c r="G228" s="242"/>
      <c r="H228" s="245">
        <v>20</v>
      </c>
      <c r="I228" s="246"/>
      <c r="J228" s="242"/>
      <c r="K228" s="242"/>
      <c r="L228" s="247"/>
      <c r="M228" s="248"/>
      <c r="N228" s="249"/>
      <c r="O228" s="249"/>
      <c r="P228" s="249"/>
      <c r="Q228" s="249"/>
      <c r="R228" s="249"/>
      <c r="S228" s="249"/>
      <c r="T228" s="25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1" t="s">
        <v>126</v>
      </c>
      <c r="AU228" s="251" t="s">
        <v>81</v>
      </c>
      <c r="AV228" s="14" t="s">
        <v>124</v>
      </c>
      <c r="AW228" s="14" t="s">
        <v>30</v>
      </c>
      <c r="AX228" s="14" t="s">
        <v>79</v>
      </c>
      <c r="AY228" s="251" t="s">
        <v>117</v>
      </c>
    </row>
    <row r="229" s="2" customFormat="1" ht="21.75" customHeight="1">
      <c r="A229" s="38"/>
      <c r="B229" s="39"/>
      <c r="C229" s="215" t="s">
        <v>223</v>
      </c>
      <c r="D229" s="215" t="s">
        <v>120</v>
      </c>
      <c r="E229" s="216" t="s">
        <v>262</v>
      </c>
      <c r="F229" s="217" t="s">
        <v>263</v>
      </c>
      <c r="G229" s="218" t="s">
        <v>192</v>
      </c>
      <c r="H229" s="219">
        <v>20</v>
      </c>
      <c r="I229" s="220"/>
      <c r="J229" s="221">
        <f>ROUND(I229*H229,2)</f>
        <v>0</v>
      </c>
      <c r="K229" s="222"/>
      <c r="L229" s="44"/>
      <c r="M229" s="223" t="s">
        <v>1</v>
      </c>
      <c r="N229" s="224" t="s">
        <v>38</v>
      </c>
      <c r="O229" s="91"/>
      <c r="P229" s="225">
        <f>O229*H229</f>
        <v>0</v>
      </c>
      <c r="Q229" s="225">
        <v>0</v>
      </c>
      <c r="R229" s="225">
        <f>Q229*H229</f>
        <v>0</v>
      </c>
      <c r="S229" s="225">
        <v>0</v>
      </c>
      <c r="T229" s="22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7" t="s">
        <v>124</v>
      </c>
      <c r="AT229" s="227" t="s">
        <v>120</v>
      </c>
      <c r="AU229" s="227" t="s">
        <v>81</v>
      </c>
      <c r="AY229" s="17" t="s">
        <v>117</v>
      </c>
      <c r="BE229" s="228">
        <f>IF(N229="základní",J229,0)</f>
        <v>0</v>
      </c>
      <c r="BF229" s="228">
        <f>IF(N229="snížená",J229,0)</f>
        <v>0</v>
      </c>
      <c r="BG229" s="228">
        <f>IF(N229="zákl. přenesená",J229,0)</f>
        <v>0</v>
      </c>
      <c r="BH229" s="228">
        <f>IF(N229="sníž. přenesená",J229,0)</f>
        <v>0</v>
      </c>
      <c r="BI229" s="228">
        <f>IF(N229="nulová",J229,0)</f>
        <v>0</v>
      </c>
      <c r="BJ229" s="17" t="s">
        <v>79</v>
      </c>
      <c r="BK229" s="228">
        <f>ROUND(I229*H229,2)</f>
        <v>0</v>
      </c>
      <c r="BL229" s="17" t="s">
        <v>124</v>
      </c>
      <c r="BM229" s="227" t="s">
        <v>264</v>
      </c>
    </row>
    <row r="230" s="13" customFormat="1">
      <c r="A230" s="13"/>
      <c r="B230" s="229"/>
      <c r="C230" s="230"/>
      <c r="D230" s="231" t="s">
        <v>126</v>
      </c>
      <c r="E230" s="232" t="s">
        <v>1</v>
      </c>
      <c r="F230" s="233" t="s">
        <v>245</v>
      </c>
      <c r="G230" s="230"/>
      <c r="H230" s="234">
        <v>20</v>
      </c>
      <c r="I230" s="235"/>
      <c r="J230" s="230"/>
      <c r="K230" s="230"/>
      <c r="L230" s="236"/>
      <c r="M230" s="237"/>
      <c r="N230" s="238"/>
      <c r="O230" s="238"/>
      <c r="P230" s="238"/>
      <c r="Q230" s="238"/>
      <c r="R230" s="238"/>
      <c r="S230" s="238"/>
      <c r="T230" s="23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0" t="s">
        <v>126</v>
      </c>
      <c r="AU230" s="240" t="s">
        <v>81</v>
      </c>
      <c r="AV230" s="13" t="s">
        <v>81</v>
      </c>
      <c r="AW230" s="13" t="s">
        <v>30</v>
      </c>
      <c r="AX230" s="13" t="s">
        <v>73</v>
      </c>
      <c r="AY230" s="240" t="s">
        <v>117</v>
      </c>
    </row>
    <row r="231" s="14" customFormat="1">
      <c r="A231" s="14"/>
      <c r="B231" s="241"/>
      <c r="C231" s="242"/>
      <c r="D231" s="231" t="s">
        <v>126</v>
      </c>
      <c r="E231" s="243" t="s">
        <v>1</v>
      </c>
      <c r="F231" s="244" t="s">
        <v>131</v>
      </c>
      <c r="G231" s="242"/>
      <c r="H231" s="245">
        <v>20</v>
      </c>
      <c r="I231" s="246"/>
      <c r="J231" s="242"/>
      <c r="K231" s="242"/>
      <c r="L231" s="247"/>
      <c r="M231" s="248"/>
      <c r="N231" s="249"/>
      <c r="O231" s="249"/>
      <c r="P231" s="249"/>
      <c r="Q231" s="249"/>
      <c r="R231" s="249"/>
      <c r="S231" s="249"/>
      <c r="T231" s="25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1" t="s">
        <v>126</v>
      </c>
      <c r="AU231" s="251" t="s">
        <v>81</v>
      </c>
      <c r="AV231" s="14" t="s">
        <v>124</v>
      </c>
      <c r="AW231" s="14" t="s">
        <v>30</v>
      </c>
      <c r="AX231" s="14" t="s">
        <v>79</v>
      </c>
      <c r="AY231" s="251" t="s">
        <v>117</v>
      </c>
    </row>
    <row r="232" s="2" customFormat="1" ht="21.75" customHeight="1">
      <c r="A232" s="38"/>
      <c r="B232" s="39"/>
      <c r="C232" s="215" t="s">
        <v>265</v>
      </c>
      <c r="D232" s="215" t="s">
        <v>120</v>
      </c>
      <c r="E232" s="216" t="s">
        <v>266</v>
      </c>
      <c r="F232" s="217" t="s">
        <v>267</v>
      </c>
      <c r="G232" s="218" t="s">
        <v>123</v>
      </c>
      <c r="H232" s="219">
        <v>14.208</v>
      </c>
      <c r="I232" s="220"/>
      <c r="J232" s="221">
        <f>ROUND(I232*H232,2)</f>
        <v>0</v>
      </c>
      <c r="K232" s="222"/>
      <c r="L232" s="44"/>
      <c r="M232" s="223" t="s">
        <v>1</v>
      </c>
      <c r="N232" s="224" t="s">
        <v>38</v>
      </c>
      <c r="O232" s="91"/>
      <c r="P232" s="225">
        <f>O232*H232</f>
        <v>0</v>
      </c>
      <c r="Q232" s="225">
        <v>0</v>
      </c>
      <c r="R232" s="225">
        <f>Q232*H232</f>
        <v>0</v>
      </c>
      <c r="S232" s="225">
        <v>0</v>
      </c>
      <c r="T232" s="22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7" t="s">
        <v>124</v>
      </c>
      <c r="AT232" s="227" t="s">
        <v>120</v>
      </c>
      <c r="AU232" s="227" t="s">
        <v>81</v>
      </c>
      <c r="AY232" s="17" t="s">
        <v>117</v>
      </c>
      <c r="BE232" s="228">
        <f>IF(N232="základní",J232,0)</f>
        <v>0</v>
      </c>
      <c r="BF232" s="228">
        <f>IF(N232="snížená",J232,0)</f>
        <v>0</v>
      </c>
      <c r="BG232" s="228">
        <f>IF(N232="zákl. přenesená",J232,0)</f>
        <v>0</v>
      </c>
      <c r="BH232" s="228">
        <f>IF(N232="sníž. přenesená",J232,0)</f>
        <v>0</v>
      </c>
      <c r="BI232" s="228">
        <f>IF(N232="nulová",J232,0)</f>
        <v>0</v>
      </c>
      <c r="BJ232" s="17" t="s">
        <v>79</v>
      </c>
      <c r="BK232" s="228">
        <f>ROUND(I232*H232,2)</f>
        <v>0</v>
      </c>
      <c r="BL232" s="17" t="s">
        <v>124</v>
      </c>
      <c r="BM232" s="227" t="s">
        <v>268</v>
      </c>
    </row>
    <row r="233" s="13" customFormat="1">
      <c r="A233" s="13"/>
      <c r="B233" s="229"/>
      <c r="C233" s="230"/>
      <c r="D233" s="231" t="s">
        <v>126</v>
      </c>
      <c r="E233" s="232" t="s">
        <v>1</v>
      </c>
      <c r="F233" s="233" t="s">
        <v>269</v>
      </c>
      <c r="G233" s="230"/>
      <c r="H233" s="234">
        <v>14.208</v>
      </c>
      <c r="I233" s="235"/>
      <c r="J233" s="230"/>
      <c r="K233" s="230"/>
      <c r="L233" s="236"/>
      <c r="M233" s="237"/>
      <c r="N233" s="238"/>
      <c r="O233" s="238"/>
      <c r="P233" s="238"/>
      <c r="Q233" s="238"/>
      <c r="R233" s="238"/>
      <c r="S233" s="238"/>
      <c r="T233" s="23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0" t="s">
        <v>126</v>
      </c>
      <c r="AU233" s="240" t="s">
        <v>81</v>
      </c>
      <c r="AV233" s="13" t="s">
        <v>81</v>
      </c>
      <c r="AW233" s="13" t="s">
        <v>30</v>
      </c>
      <c r="AX233" s="13" t="s">
        <v>79</v>
      </c>
      <c r="AY233" s="240" t="s">
        <v>117</v>
      </c>
    </row>
    <row r="234" s="2" customFormat="1" ht="24.15" customHeight="1">
      <c r="A234" s="38"/>
      <c r="B234" s="39"/>
      <c r="C234" s="215" t="s">
        <v>150</v>
      </c>
      <c r="D234" s="215" t="s">
        <v>120</v>
      </c>
      <c r="E234" s="216" t="s">
        <v>270</v>
      </c>
      <c r="F234" s="217" t="s">
        <v>271</v>
      </c>
      <c r="G234" s="218" t="s">
        <v>123</v>
      </c>
      <c r="H234" s="219">
        <v>14.208</v>
      </c>
      <c r="I234" s="220"/>
      <c r="J234" s="221">
        <f>ROUND(I234*H234,2)</f>
        <v>0</v>
      </c>
      <c r="K234" s="222"/>
      <c r="L234" s="44"/>
      <c r="M234" s="223" t="s">
        <v>1</v>
      </c>
      <c r="N234" s="224" t="s">
        <v>38</v>
      </c>
      <c r="O234" s="91"/>
      <c r="P234" s="225">
        <f>O234*H234</f>
        <v>0</v>
      </c>
      <c r="Q234" s="225">
        <v>0</v>
      </c>
      <c r="R234" s="225">
        <f>Q234*H234</f>
        <v>0</v>
      </c>
      <c r="S234" s="225">
        <v>0</v>
      </c>
      <c r="T234" s="22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7" t="s">
        <v>124</v>
      </c>
      <c r="AT234" s="227" t="s">
        <v>120</v>
      </c>
      <c r="AU234" s="227" t="s">
        <v>81</v>
      </c>
      <c r="AY234" s="17" t="s">
        <v>117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17" t="s">
        <v>79</v>
      </c>
      <c r="BK234" s="228">
        <f>ROUND(I234*H234,2)</f>
        <v>0</v>
      </c>
      <c r="BL234" s="17" t="s">
        <v>124</v>
      </c>
      <c r="BM234" s="227" t="s">
        <v>272</v>
      </c>
    </row>
    <row r="235" s="2" customFormat="1" ht="16.5" customHeight="1">
      <c r="A235" s="38"/>
      <c r="B235" s="39"/>
      <c r="C235" s="215" t="s">
        <v>273</v>
      </c>
      <c r="D235" s="215" t="s">
        <v>120</v>
      </c>
      <c r="E235" s="216" t="s">
        <v>274</v>
      </c>
      <c r="F235" s="217" t="s">
        <v>275</v>
      </c>
      <c r="G235" s="218" t="s">
        <v>192</v>
      </c>
      <c r="H235" s="219">
        <v>27.359999999999999</v>
      </c>
      <c r="I235" s="220"/>
      <c r="J235" s="221">
        <f>ROUND(I235*H235,2)</f>
        <v>0</v>
      </c>
      <c r="K235" s="222"/>
      <c r="L235" s="44"/>
      <c r="M235" s="223" t="s">
        <v>1</v>
      </c>
      <c r="N235" s="224" t="s">
        <v>38</v>
      </c>
      <c r="O235" s="91"/>
      <c r="P235" s="225">
        <f>O235*H235</f>
        <v>0</v>
      </c>
      <c r="Q235" s="225">
        <v>0</v>
      </c>
      <c r="R235" s="225">
        <f>Q235*H235</f>
        <v>0</v>
      </c>
      <c r="S235" s="225">
        <v>0</v>
      </c>
      <c r="T235" s="22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7" t="s">
        <v>124</v>
      </c>
      <c r="AT235" s="227" t="s">
        <v>120</v>
      </c>
      <c r="AU235" s="227" t="s">
        <v>81</v>
      </c>
      <c r="AY235" s="17" t="s">
        <v>117</v>
      </c>
      <c r="BE235" s="228">
        <f>IF(N235="základní",J235,0)</f>
        <v>0</v>
      </c>
      <c r="BF235" s="228">
        <f>IF(N235="snížená",J235,0)</f>
        <v>0</v>
      </c>
      <c r="BG235" s="228">
        <f>IF(N235="zákl. přenesená",J235,0)</f>
        <v>0</v>
      </c>
      <c r="BH235" s="228">
        <f>IF(N235="sníž. přenesená",J235,0)</f>
        <v>0</v>
      </c>
      <c r="BI235" s="228">
        <f>IF(N235="nulová",J235,0)</f>
        <v>0</v>
      </c>
      <c r="BJ235" s="17" t="s">
        <v>79</v>
      </c>
      <c r="BK235" s="228">
        <f>ROUND(I235*H235,2)</f>
        <v>0</v>
      </c>
      <c r="BL235" s="17" t="s">
        <v>124</v>
      </c>
      <c r="BM235" s="227" t="s">
        <v>276</v>
      </c>
    </row>
    <row r="236" s="13" customFormat="1">
      <c r="A236" s="13"/>
      <c r="B236" s="229"/>
      <c r="C236" s="230"/>
      <c r="D236" s="231" t="s">
        <v>126</v>
      </c>
      <c r="E236" s="232" t="s">
        <v>1</v>
      </c>
      <c r="F236" s="233" t="s">
        <v>277</v>
      </c>
      <c r="G236" s="230"/>
      <c r="H236" s="234">
        <v>27.359999999999999</v>
      </c>
      <c r="I236" s="235"/>
      <c r="J236" s="230"/>
      <c r="K236" s="230"/>
      <c r="L236" s="236"/>
      <c r="M236" s="237"/>
      <c r="N236" s="238"/>
      <c r="O236" s="238"/>
      <c r="P236" s="238"/>
      <c r="Q236" s="238"/>
      <c r="R236" s="238"/>
      <c r="S236" s="238"/>
      <c r="T236" s="23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0" t="s">
        <v>126</v>
      </c>
      <c r="AU236" s="240" t="s">
        <v>81</v>
      </c>
      <c r="AV236" s="13" t="s">
        <v>81</v>
      </c>
      <c r="AW236" s="13" t="s">
        <v>30</v>
      </c>
      <c r="AX236" s="13" t="s">
        <v>79</v>
      </c>
      <c r="AY236" s="240" t="s">
        <v>117</v>
      </c>
    </row>
    <row r="237" s="2" customFormat="1" ht="37.8" customHeight="1">
      <c r="A237" s="38"/>
      <c r="B237" s="39"/>
      <c r="C237" s="215" t="s">
        <v>231</v>
      </c>
      <c r="D237" s="215" t="s">
        <v>120</v>
      </c>
      <c r="E237" s="216" t="s">
        <v>278</v>
      </c>
      <c r="F237" s="217" t="s">
        <v>279</v>
      </c>
      <c r="G237" s="218" t="s">
        <v>123</v>
      </c>
      <c r="H237" s="219">
        <v>100.596</v>
      </c>
      <c r="I237" s="220"/>
      <c r="J237" s="221">
        <f>ROUND(I237*H237,2)</f>
        <v>0</v>
      </c>
      <c r="K237" s="222"/>
      <c r="L237" s="44"/>
      <c r="M237" s="223" t="s">
        <v>1</v>
      </c>
      <c r="N237" s="224" t="s">
        <v>38</v>
      </c>
      <c r="O237" s="91"/>
      <c r="P237" s="225">
        <f>O237*H237</f>
        <v>0</v>
      </c>
      <c r="Q237" s="225">
        <v>0</v>
      </c>
      <c r="R237" s="225">
        <f>Q237*H237</f>
        <v>0</v>
      </c>
      <c r="S237" s="225">
        <v>0</v>
      </c>
      <c r="T237" s="22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7" t="s">
        <v>124</v>
      </c>
      <c r="AT237" s="227" t="s">
        <v>120</v>
      </c>
      <c r="AU237" s="227" t="s">
        <v>81</v>
      </c>
      <c r="AY237" s="17" t="s">
        <v>117</v>
      </c>
      <c r="BE237" s="228">
        <f>IF(N237="základní",J237,0)</f>
        <v>0</v>
      </c>
      <c r="BF237" s="228">
        <f>IF(N237="snížená",J237,0)</f>
        <v>0</v>
      </c>
      <c r="BG237" s="228">
        <f>IF(N237="zákl. přenesená",J237,0)</f>
        <v>0</v>
      </c>
      <c r="BH237" s="228">
        <f>IF(N237="sníž. přenesená",J237,0)</f>
        <v>0</v>
      </c>
      <c r="BI237" s="228">
        <f>IF(N237="nulová",J237,0)</f>
        <v>0</v>
      </c>
      <c r="BJ237" s="17" t="s">
        <v>79</v>
      </c>
      <c r="BK237" s="228">
        <f>ROUND(I237*H237,2)</f>
        <v>0</v>
      </c>
      <c r="BL237" s="17" t="s">
        <v>124</v>
      </c>
      <c r="BM237" s="227" t="s">
        <v>280</v>
      </c>
    </row>
    <row r="238" s="13" customFormat="1">
      <c r="A238" s="13"/>
      <c r="B238" s="229"/>
      <c r="C238" s="230"/>
      <c r="D238" s="231" t="s">
        <v>126</v>
      </c>
      <c r="E238" s="232" t="s">
        <v>1</v>
      </c>
      <c r="F238" s="233" t="s">
        <v>128</v>
      </c>
      <c r="G238" s="230"/>
      <c r="H238" s="234">
        <v>36.695999999999998</v>
      </c>
      <c r="I238" s="235"/>
      <c r="J238" s="230"/>
      <c r="K238" s="230"/>
      <c r="L238" s="236"/>
      <c r="M238" s="237"/>
      <c r="N238" s="238"/>
      <c r="O238" s="238"/>
      <c r="P238" s="238"/>
      <c r="Q238" s="238"/>
      <c r="R238" s="238"/>
      <c r="S238" s="238"/>
      <c r="T238" s="23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0" t="s">
        <v>126</v>
      </c>
      <c r="AU238" s="240" t="s">
        <v>81</v>
      </c>
      <c r="AV238" s="13" t="s">
        <v>81</v>
      </c>
      <c r="AW238" s="13" t="s">
        <v>30</v>
      </c>
      <c r="AX238" s="13" t="s">
        <v>73</v>
      </c>
      <c r="AY238" s="240" t="s">
        <v>117</v>
      </c>
    </row>
    <row r="239" s="13" customFormat="1">
      <c r="A239" s="13"/>
      <c r="B239" s="229"/>
      <c r="C239" s="230"/>
      <c r="D239" s="231" t="s">
        <v>126</v>
      </c>
      <c r="E239" s="232" t="s">
        <v>1</v>
      </c>
      <c r="F239" s="233" t="s">
        <v>129</v>
      </c>
      <c r="G239" s="230"/>
      <c r="H239" s="234">
        <v>42.899999999999999</v>
      </c>
      <c r="I239" s="235"/>
      <c r="J239" s="230"/>
      <c r="K239" s="230"/>
      <c r="L239" s="236"/>
      <c r="M239" s="237"/>
      <c r="N239" s="238"/>
      <c r="O239" s="238"/>
      <c r="P239" s="238"/>
      <c r="Q239" s="238"/>
      <c r="R239" s="238"/>
      <c r="S239" s="238"/>
      <c r="T239" s="23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0" t="s">
        <v>126</v>
      </c>
      <c r="AU239" s="240" t="s">
        <v>81</v>
      </c>
      <c r="AV239" s="13" t="s">
        <v>81</v>
      </c>
      <c r="AW239" s="13" t="s">
        <v>30</v>
      </c>
      <c r="AX239" s="13" t="s">
        <v>73</v>
      </c>
      <c r="AY239" s="240" t="s">
        <v>117</v>
      </c>
    </row>
    <row r="240" s="13" customFormat="1">
      <c r="A240" s="13"/>
      <c r="B240" s="229"/>
      <c r="C240" s="230"/>
      <c r="D240" s="231" t="s">
        <v>126</v>
      </c>
      <c r="E240" s="232" t="s">
        <v>1</v>
      </c>
      <c r="F240" s="233" t="s">
        <v>130</v>
      </c>
      <c r="G240" s="230"/>
      <c r="H240" s="234">
        <v>21</v>
      </c>
      <c r="I240" s="235"/>
      <c r="J240" s="230"/>
      <c r="K240" s="230"/>
      <c r="L240" s="236"/>
      <c r="M240" s="237"/>
      <c r="N240" s="238"/>
      <c r="O240" s="238"/>
      <c r="P240" s="238"/>
      <c r="Q240" s="238"/>
      <c r="R240" s="238"/>
      <c r="S240" s="238"/>
      <c r="T240" s="23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0" t="s">
        <v>126</v>
      </c>
      <c r="AU240" s="240" t="s">
        <v>81</v>
      </c>
      <c r="AV240" s="13" t="s">
        <v>81</v>
      </c>
      <c r="AW240" s="13" t="s">
        <v>30</v>
      </c>
      <c r="AX240" s="13" t="s">
        <v>73</v>
      </c>
      <c r="AY240" s="240" t="s">
        <v>117</v>
      </c>
    </row>
    <row r="241" s="14" customFormat="1">
      <c r="A241" s="14"/>
      <c r="B241" s="241"/>
      <c r="C241" s="242"/>
      <c r="D241" s="231" t="s">
        <v>126</v>
      </c>
      <c r="E241" s="243" t="s">
        <v>1</v>
      </c>
      <c r="F241" s="244" t="s">
        <v>131</v>
      </c>
      <c r="G241" s="242"/>
      <c r="H241" s="245">
        <v>100.596</v>
      </c>
      <c r="I241" s="246"/>
      <c r="J241" s="242"/>
      <c r="K241" s="242"/>
      <c r="L241" s="247"/>
      <c r="M241" s="248"/>
      <c r="N241" s="249"/>
      <c r="O241" s="249"/>
      <c r="P241" s="249"/>
      <c r="Q241" s="249"/>
      <c r="R241" s="249"/>
      <c r="S241" s="249"/>
      <c r="T241" s="250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1" t="s">
        <v>126</v>
      </c>
      <c r="AU241" s="251" t="s">
        <v>81</v>
      </c>
      <c r="AV241" s="14" t="s">
        <v>124</v>
      </c>
      <c r="AW241" s="14" t="s">
        <v>30</v>
      </c>
      <c r="AX241" s="14" t="s">
        <v>79</v>
      </c>
      <c r="AY241" s="251" t="s">
        <v>117</v>
      </c>
    </row>
    <row r="242" s="2" customFormat="1" ht="24.15" customHeight="1">
      <c r="A242" s="38"/>
      <c r="B242" s="39"/>
      <c r="C242" s="215" t="s">
        <v>281</v>
      </c>
      <c r="D242" s="215" t="s">
        <v>120</v>
      </c>
      <c r="E242" s="216" t="s">
        <v>282</v>
      </c>
      <c r="F242" s="217" t="s">
        <v>283</v>
      </c>
      <c r="G242" s="218" t="s">
        <v>123</v>
      </c>
      <c r="H242" s="219">
        <v>400</v>
      </c>
      <c r="I242" s="220"/>
      <c r="J242" s="221">
        <f>ROUND(I242*H242,2)</f>
        <v>0</v>
      </c>
      <c r="K242" s="222"/>
      <c r="L242" s="44"/>
      <c r="M242" s="223" t="s">
        <v>1</v>
      </c>
      <c r="N242" s="224" t="s">
        <v>38</v>
      </c>
      <c r="O242" s="91"/>
      <c r="P242" s="225">
        <f>O242*H242</f>
        <v>0</v>
      </c>
      <c r="Q242" s="225">
        <v>0</v>
      </c>
      <c r="R242" s="225">
        <f>Q242*H242</f>
        <v>0</v>
      </c>
      <c r="S242" s="225">
        <v>0</v>
      </c>
      <c r="T242" s="22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7" t="s">
        <v>124</v>
      </c>
      <c r="AT242" s="227" t="s">
        <v>120</v>
      </c>
      <c r="AU242" s="227" t="s">
        <v>81</v>
      </c>
      <c r="AY242" s="17" t="s">
        <v>117</v>
      </c>
      <c r="BE242" s="228">
        <f>IF(N242="základní",J242,0)</f>
        <v>0</v>
      </c>
      <c r="BF242" s="228">
        <f>IF(N242="snížená",J242,0)</f>
        <v>0</v>
      </c>
      <c r="BG242" s="228">
        <f>IF(N242="zákl. přenesená",J242,0)</f>
        <v>0</v>
      </c>
      <c r="BH242" s="228">
        <f>IF(N242="sníž. přenesená",J242,0)</f>
        <v>0</v>
      </c>
      <c r="BI242" s="228">
        <f>IF(N242="nulová",J242,0)</f>
        <v>0</v>
      </c>
      <c r="BJ242" s="17" t="s">
        <v>79</v>
      </c>
      <c r="BK242" s="228">
        <f>ROUND(I242*H242,2)</f>
        <v>0</v>
      </c>
      <c r="BL242" s="17" t="s">
        <v>124</v>
      </c>
      <c r="BM242" s="227" t="s">
        <v>284</v>
      </c>
    </row>
    <row r="243" s="13" customFormat="1">
      <c r="A243" s="13"/>
      <c r="B243" s="229"/>
      <c r="C243" s="230"/>
      <c r="D243" s="231" t="s">
        <v>126</v>
      </c>
      <c r="E243" s="232" t="s">
        <v>1</v>
      </c>
      <c r="F243" s="233" t="s">
        <v>285</v>
      </c>
      <c r="G243" s="230"/>
      <c r="H243" s="234">
        <v>400</v>
      </c>
      <c r="I243" s="235"/>
      <c r="J243" s="230"/>
      <c r="K243" s="230"/>
      <c r="L243" s="236"/>
      <c r="M243" s="237"/>
      <c r="N243" s="238"/>
      <c r="O243" s="238"/>
      <c r="P243" s="238"/>
      <c r="Q243" s="238"/>
      <c r="R243" s="238"/>
      <c r="S243" s="238"/>
      <c r="T243" s="23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0" t="s">
        <v>126</v>
      </c>
      <c r="AU243" s="240" t="s">
        <v>81</v>
      </c>
      <c r="AV243" s="13" t="s">
        <v>81</v>
      </c>
      <c r="AW243" s="13" t="s">
        <v>30</v>
      </c>
      <c r="AX243" s="13" t="s">
        <v>79</v>
      </c>
      <c r="AY243" s="240" t="s">
        <v>117</v>
      </c>
    </row>
    <row r="244" s="2" customFormat="1" ht="24.15" customHeight="1">
      <c r="A244" s="38"/>
      <c r="B244" s="39"/>
      <c r="C244" s="215" t="s">
        <v>235</v>
      </c>
      <c r="D244" s="215" t="s">
        <v>120</v>
      </c>
      <c r="E244" s="216" t="s">
        <v>286</v>
      </c>
      <c r="F244" s="217" t="s">
        <v>287</v>
      </c>
      <c r="G244" s="218" t="s">
        <v>123</v>
      </c>
      <c r="H244" s="219">
        <v>4000</v>
      </c>
      <c r="I244" s="220"/>
      <c r="J244" s="221">
        <f>ROUND(I244*H244,2)</f>
        <v>0</v>
      </c>
      <c r="K244" s="222"/>
      <c r="L244" s="44"/>
      <c r="M244" s="223" t="s">
        <v>1</v>
      </c>
      <c r="N244" s="224" t="s">
        <v>38</v>
      </c>
      <c r="O244" s="91"/>
      <c r="P244" s="225">
        <f>O244*H244</f>
        <v>0</v>
      </c>
      <c r="Q244" s="225">
        <v>0</v>
      </c>
      <c r="R244" s="225">
        <f>Q244*H244</f>
        <v>0</v>
      </c>
      <c r="S244" s="225">
        <v>0</v>
      </c>
      <c r="T244" s="22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7" t="s">
        <v>124</v>
      </c>
      <c r="AT244" s="227" t="s">
        <v>120</v>
      </c>
      <c r="AU244" s="227" t="s">
        <v>81</v>
      </c>
      <c r="AY244" s="17" t="s">
        <v>117</v>
      </c>
      <c r="BE244" s="228">
        <f>IF(N244="základní",J244,0)</f>
        <v>0</v>
      </c>
      <c r="BF244" s="228">
        <f>IF(N244="snížená",J244,0)</f>
        <v>0</v>
      </c>
      <c r="BG244" s="228">
        <f>IF(N244="zákl. přenesená",J244,0)</f>
        <v>0</v>
      </c>
      <c r="BH244" s="228">
        <f>IF(N244="sníž. přenesená",J244,0)</f>
        <v>0</v>
      </c>
      <c r="BI244" s="228">
        <f>IF(N244="nulová",J244,0)</f>
        <v>0</v>
      </c>
      <c r="BJ244" s="17" t="s">
        <v>79</v>
      </c>
      <c r="BK244" s="228">
        <f>ROUND(I244*H244,2)</f>
        <v>0</v>
      </c>
      <c r="BL244" s="17" t="s">
        <v>124</v>
      </c>
      <c r="BM244" s="227" t="s">
        <v>288</v>
      </c>
    </row>
    <row r="245" s="13" customFormat="1">
      <c r="A245" s="13"/>
      <c r="B245" s="229"/>
      <c r="C245" s="230"/>
      <c r="D245" s="231" t="s">
        <v>126</v>
      </c>
      <c r="E245" s="230"/>
      <c r="F245" s="233" t="s">
        <v>289</v>
      </c>
      <c r="G245" s="230"/>
      <c r="H245" s="234">
        <v>4000</v>
      </c>
      <c r="I245" s="235"/>
      <c r="J245" s="230"/>
      <c r="K245" s="230"/>
      <c r="L245" s="236"/>
      <c r="M245" s="237"/>
      <c r="N245" s="238"/>
      <c r="O245" s="238"/>
      <c r="P245" s="238"/>
      <c r="Q245" s="238"/>
      <c r="R245" s="238"/>
      <c r="S245" s="238"/>
      <c r="T245" s="23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0" t="s">
        <v>126</v>
      </c>
      <c r="AU245" s="240" t="s">
        <v>81</v>
      </c>
      <c r="AV245" s="13" t="s">
        <v>81</v>
      </c>
      <c r="AW245" s="13" t="s">
        <v>4</v>
      </c>
      <c r="AX245" s="13" t="s">
        <v>79</v>
      </c>
      <c r="AY245" s="240" t="s">
        <v>117</v>
      </c>
    </row>
    <row r="246" s="12" customFormat="1" ht="22.8" customHeight="1">
      <c r="A246" s="12"/>
      <c r="B246" s="199"/>
      <c r="C246" s="200"/>
      <c r="D246" s="201" t="s">
        <v>72</v>
      </c>
      <c r="E246" s="213" t="s">
        <v>290</v>
      </c>
      <c r="F246" s="213" t="s">
        <v>291</v>
      </c>
      <c r="G246" s="200"/>
      <c r="H246" s="200"/>
      <c r="I246" s="203"/>
      <c r="J246" s="214">
        <f>BK246</f>
        <v>0</v>
      </c>
      <c r="K246" s="200"/>
      <c r="L246" s="205"/>
      <c r="M246" s="206"/>
      <c r="N246" s="207"/>
      <c r="O246" s="207"/>
      <c r="P246" s="208">
        <f>SUM(P247:P251)</f>
        <v>0</v>
      </c>
      <c r="Q246" s="207"/>
      <c r="R246" s="208">
        <f>SUM(R247:R251)</f>
        <v>0</v>
      </c>
      <c r="S246" s="207"/>
      <c r="T246" s="209">
        <f>SUM(T247:T251)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0" t="s">
        <v>79</v>
      </c>
      <c r="AT246" s="211" t="s">
        <v>72</v>
      </c>
      <c r="AU246" s="211" t="s">
        <v>79</v>
      </c>
      <c r="AY246" s="210" t="s">
        <v>117</v>
      </c>
      <c r="BK246" s="212">
        <f>SUM(BK247:BK251)</f>
        <v>0</v>
      </c>
    </row>
    <row r="247" s="2" customFormat="1" ht="24.15" customHeight="1">
      <c r="A247" s="38"/>
      <c r="B247" s="39"/>
      <c r="C247" s="215" t="s">
        <v>292</v>
      </c>
      <c r="D247" s="215" t="s">
        <v>120</v>
      </c>
      <c r="E247" s="216" t="s">
        <v>293</v>
      </c>
      <c r="F247" s="217" t="s">
        <v>294</v>
      </c>
      <c r="G247" s="218" t="s">
        <v>295</v>
      </c>
      <c r="H247" s="219">
        <v>6.875</v>
      </c>
      <c r="I247" s="220"/>
      <c r="J247" s="221">
        <f>ROUND(I247*H247,2)</f>
        <v>0</v>
      </c>
      <c r="K247" s="222"/>
      <c r="L247" s="44"/>
      <c r="M247" s="223" t="s">
        <v>1</v>
      </c>
      <c r="N247" s="224" t="s">
        <v>38</v>
      </c>
      <c r="O247" s="91"/>
      <c r="P247" s="225">
        <f>O247*H247</f>
        <v>0</v>
      </c>
      <c r="Q247" s="225">
        <v>0</v>
      </c>
      <c r="R247" s="225">
        <f>Q247*H247</f>
        <v>0</v>
      </c>
      <c r="S247" s="225">
        <v>0</v>
      </c>
      <c r="T247" s="22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7" t="s">
        <v>124</v>
      </c>
      <c r="AT247" s="227" t="s">
        <v>120</v>
      </c>
      <c r="AU247" s="227" t="s">
        <v>81</v>
      </c>
      <c r="AY247" s="17" t="s">
        <v>117</v>
      </c>
      <c r="BE247" s="228">
        <f>IF(N247="základní",J247,0)</f>
        <v>0</v>
      </c>
      <c r="BF247" s="228">
        <f>IF(N247="snížená",J247,0)</f>
        <v>0</v>
      </c>
      <c r="BG247" s="228">
        <f>IF(N247="zákl. přenesená",J247,0)</f>
        <v>0</v>
      </c>
      <c r="BH247" s="228">
        <f>IF(N247="sníž. přenesená",J247,0)</f>
        <v>0</v>
      </c>
      <c r="BI247" s="228">
        <f>IF(N247="nulová",J247,0)</f>
        <v>0</v>
      </c>
      <c r="BJ247" s="17" t="s">
        <v>79</v>
      </c>
      <c r="BK247" s="228">
        <f>ROUND(I247*H247,2)</f>
        <v>0</v>
      </c>
      <c r="BL247" s="17" t="s">
        <v>124</v>
      </c>
      <c r="BM247" s="227" t="s">
        <v>296</v>
      </c>
    </row>
    <row r="248" s="2" customFormat="1" ht="24.15" customHeight="1">
      <c r="A248" s="38"/>
      <c r="B248" s="39"/>
      <c r="C248" s="215" t="s">
        <v>240</v>
      </c>
      <c r="D248" s="215" t="s">
        <v>120</v>
      </c>
      <c r="E248" s="216" t="s">
        <v>297</v>
      </c>
      <c r="F248" s="217" t="s">
        <v>298</v>
      </c>
      <c r="G248" s="218" t="s">
        <v>295</v>
      </c>
      <c r="H248" s="219">
        <v>61.875</v>
      </c>
      <c r="I248" s="220"/>
      <c r="J248" s="221">
        <f>ROUND(I248*H248,2)</f>
        <v>0</v>
      </c>
      <c r="K248" s="222"/>
      <c r="L248" s="44"/>
      <c r="M248" s="223" t="s">
        <v>1</v>
      </c>
      <c r="N248" s="224" t="s">
        <v>38</v>
      </c>
      <c r="O248" s="91"/>
      <c r="P248" s="225">
        <f>O248*H248</f>
        <v>0</v>
      </c>
      <c r="Q248" s="225">
        <v>0</v>
      </c>
      <c r="R248" s="225">
        <f>Q248*H248</f>
        <v>0</v>
      </c>
      <c r="S248" s="225">
        <v>0</v>
      </c>
      <c r="T248" s="22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7" t="s">
        <v>124</v>
      </c>
      <c r="AT248" s="227" t="s">
        <v>120</v>
      </c>
      <c r="AU248" s="227" t="s">
        <v>81</v>
      </c>
      <c r="AY248" s="17" t="s">
        <v>117</v>
      </c>
      <c r="BE248" s="228">
        <f>IF(N248="základní",J248,0)</f>
        <v>0</v>
      </c>
      <c r="BF248" s="228">
        <f>IF(N248="snížená",J248,0)</f>
        <v>0</v>
      </c>
      <c r="BG248" s="228">
        <f>IF(N248="zákl. přenesená",J248,0)</f>
        <v>0</v>
      </c>
      <c r="BH248" s="228">
        <f>IF(N248="sníž. přenesená",J248,0)</f>
        <v>0</v>
      </c>
      <c r="BI248" s="228">
        <f>IF(N248="nulová",J248,0)</f>
        <v>0</v>
      </c>
      <c r="BJ248" s="17" t="s">
        <v>79</v>
      </c>
      <c r="BK248" s="228">
        <f>ROUND(I248*H248,2)</f>
        <v>0</v>
      </c>
      <c r="BL248" s="17" t="s">
        <v>124</v>
      </c>
      <c r="BM248" s="227" t="s">
        <v>299</v>
      </c>
    </row>
    <row r="249" s="13" customFormat="1">
      <c r="A249" s="13"/>
      <c r="B249" s="229"/>
      <c r="C249" s="230"/>
      <c r="D249" s="231" t="s">
        <v>126</v>
      </c>
      <c r="E249" s="232" t="s">
        <v>1</v>
      </c>
      <c r="F249" s="233" t="s">
        <v>300</v>
      </c>
      <c r="G249" s="230"/>
      <c r="H249" s="234">
        <v>61.875</v>
      </c>
      <c r="I249" s="235"/>
      <c r="J249" s="230"/>
      <c r="K249" s="230"/>
      <c r="L249" s="236"/>
      <c r="M249" s="237"/>
      <c r="N249" s="238"/>
      <c r="O249" s="238"/>
      <c r="P249" s="238"/>
      <c r="Q249" s="238"/>
      <c r="R249" s="238"/>
      <c r="S249" s="238"/>
      <c r="T249" s="23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0" t="s">
        <v>126</v>
      </c>
      <c r="AU249" s="240" t="s">
        <v>81</v>
      </c>
      <c r="AV249" s="13" t="s">
        <v>81</v>
      </c>
      <c r="AW249" s="13" t="s">
        <v>30</v>
      </c>
      <c r="AX249" s="13" t="s">
        <v>79</v>
      </c>
      <c r="AY249" s="240" t="s">
        <v>117</v>
      </c>
    </row>
    <row r="250" s="15" customFormat="1">
      <c r="A250" s="15"/>
      <c r="B250" s="263"/>
      <c r="C250" s="264"/>
      <c r="D250" s="231" t="s">
        <v>126</v>
      </c>
      <c r="E250" s="265" t="s">
        <v>1</v>
      </c>
      <c r="F250" s="266" t="s">
        <v>301</v>
      </c>
      <c r="G250" s="264"/>
      <c r="H250" s="265" t="s">
        <v>1</v>
      </c>
      <c r="I250" s="267"/>
      <c r="J250" s="264"/>
      <c r="K250" s="264"/>
      <c r="L250" s="268"/>
      <c r="M250" s="269"/>
      <c r="N250" s="270"/>
      <c r="O250" s="270"/>
      <c r="P250" s="270"/>
      <c r="Q250" s="270"/>
      <c r="R250" s="270"/>
      <c r="S250" s="270"/>
      <c r="T250" s="271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72" t="s">
        <v>126</v>
      </c>
      <c r="AU250" s="272" t="s">
        <v>81</v>
      </c>
      <c r="AV250" s="15" t="s">
        <v>79</v>
      </c>
      <c r="AW250" s="15" t="s">
        <v>30</v>
      </c>
      <c r="AX250" s="15" t="s">
        <v>73</v>
      </c>
      <c r="AY250" s="272" t="s">
        <v>117</v>
      </c>
    </row>
    <row r="251" s="2" customFormat="1" ht="44.25" customHeight="1">
      <c r="A251" s="38"/>
      <c r="B251" s="39"/>
      <c r="C251" s="215" t="s">
        <v>302</v>
      </c>
      <c r="D251" s="215" t="s">
        <v>120</v>
      </c>
      <c r="E251" s="216" t="s">
        <v>303</v>
      </c>
      <c r="F251" s="217" t="s">
        <v>304</v>
      </c>
      <c r="G251" s="218" t="s">
        <v>295</v>
      </c>
      <c r="H251" s="219">
        <v>6.7850000000000001</v>
      </c>
      <c r="I251" s="220"/>
      <c r="J251" s="221">
        <f>ROUND(I251*H251,2)</f>
        <v>0</v>
      </c>
      <c r="K251" s="222"/>
      <c r="L251" s="44"/>
      <c r="M251" s="223" t="s">
        <v>1</v>
      </c>
      <c r="N251" s="224" t="s">
        <v>38</v>
      </c>
      <c r="O251" s="91"/>
      <c r="P251" s="225">
        <f>O251*H251</f>
        <v>0</v>
      </c>
      <c r="Q251" s="225">
        <v>0</v>
      </c>
      <c r="R251" s="225">
        <f>Q251*H251</f>
        <v>0</v>
      </c>
      <c r="S251" s="225">
        <v>0</v>
      </c>
      <c r="T251" s="22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7" t="s">
        <v>124</v>
      </c>
      <c r="AT251" s="227" t="s">
        <v>120</v>
      </c>
      <c r="AU251" s="227" t="s">
        <v>81</v>
      </c>
      <c r="AY251" s="17" t="s">
        <v>117</v>
      </c>
      <c r="BE251" s="228">
        <f>IF(N251="základní",J251,0)</f>
        <v>0</v>
      </c>
      <c r="BF251" s="228">
        <f>IF(N251="snížená",J251,0)</f>
        <v>0</v>
      </c>
      <c r="BG251" s="228">
        <f>IF(N251="zákl. přenesená",J251,0)</f>
        <v>0</v>
      </c>
      <c r="BH251" s="228">
        <f>IF(N251="sníž. přenesená",J251,0)</f>
        <v>0</v>
      </c>
      <c r="BI251" s="228">
        <f>IF(N251="nulová",J251,0)</f>
        <v>0</v>
      </c>
      <c r="BJ251" s="17" t="s">
        <v>79</v>
      </c>
      <c r="BK251" s="228">
        <f>ROUND(I251*H251,2)</f>
        <v>0</v>
      </c>
      <c r="BL251" s="17" t="s">
        <v>124</v>
      </c>
      <c r="BM251" s="227" t="s">
        <v>305</v>
      </c>
    </row>
    <row r="252" s="12" customFormat="1" ht="22.8" customHeight="1">
      <c r="A252" s="12"/>
      <c r="B252" s="199"/>
      <c r="C252" s="200"/>
      <c r="D252" s="201" t="s">
        <v>72</v>
      </c>
      <c r="E252" s="213" t="s">
        <v>306</v>
      </c>
      <c r="F252" s="213" t="s">
        <v>307</v>
      </c>
      <c r="G252" s="200"/>
      <c r="H252" s="200"/>
      <c r="I252" s="203"/>
      <c r="J252" s="214">
        <f>BK252</f>
        <v>0</v>
      </c>
      <c r="K252" s="200"/>
      <c r="L252" s="205"/>
      <c r="M252" s="206"/>
      <c r="N252" s="207"/>
      <c r="O252" s="207"/>
      <c r="P252" s="208">
        <f>SUM(P253:P255)</f>
        <v>0</v>
      </c>
      <c r="Q252" s="207"/>
      <c r="R252" s="208">
        <f>SUM(R253:R255)</f>
        <v>0</v>
      </c>
      <c r="S252" s="207"/>
      <c r="T252" s="209">
        <f>SUM(T253:T255)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0" t="s">
        <v>79</v>
      </c>
      <c r="AT252" s="211" t="s">
        <v>72</v>
      </c>
      <c r="AU252" s="211" t="s">
        <v>79</v>
      </c>
      <c r="AY252" s="210" t="s">
        <v>117</v>
      </c>
      <c r="BK252" s="212">
        <f>SUM(BK253:BK255)</f>
        <v>0</v>
      </c>
    </row>
    <row r="253" s="2" customFormat="1" ht="21.75" customHeight="1">
      <c r="A253" s="38"/>
      <c r="B253" s="39"/>
      <c r="C253" s="215" t="s">
        <v>244</v>
      </c>
      <c r="D253" s="215" t="s">
        <v>120</v>
      </c>
      <c r="E253" s="216" t="s">
        <v>308</v>
      </c>
      <c r="F253" s="217" t="s">
        <v>309</v>
      </c>
      <c r="G253" s="218" t="s">
        <v>295</v>
      </c>
      <c r="H253" s="219">
        <v>8.2690000000000001</v>
      </c>
      <c r="I253" s="220"/>
      <c r="J253" s="221">
        <f>ROUND(I253*H253,2)</f>
        <v>0</v>
      </c>
      <c r="K253" s="222"/>
      <c r="L253" s="44"/>
      <c r="M253" s="223" t="s">
        <v>1</v>
      </c>
      <c r="N253" s="224" t="s">
        <v>38</v>
      </c>
      <c r="O253" s="91"/>
      <c r="P253" s="225">
        <f>O253*H253</f>
        <v>0</v>
      </c>
      <c r="Q253" s="225">
        <v>0</v>
      </c>
      <c r="R253" s="225">
        <f>Q253*H253</f>
        <v>0</v>
      </c>
      <c r="S253" s="225">
        <v>0</v>
      </c>
      <c r="T253" s="22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7" t="s">
        <v>124</v>
      </c>
      <c r="AT253" s="227" t="s">
        <v>120</v>
      </c>
      <c r="AU253" s="227" t="s">
        <v>81</v>
      </c>
      <c r="AY253" s="17" t="s">
        <v>117</v>
      </c>
      <c r="BE253" s="228">
        <f>IF(N253="základní",J253,0)</f>
        <v>0</v>
      </c>
      <c r="BF253" s="228">
        <f>IF(N253="snížená",J253,0)</f>
        <v>0</v>
      </c>
      <c r="BG253" s="228">
        <f>IF(N253="zákl. přenesená",J253,0)</f>
        <v>0</v>
      </c>
      <c r="BH253" s="228">
        <f>IF(N253="sníž. přenesená",J253,0)</f>
        <v>0</v>
      </c>
      <c r="BI253" s="228">
        <f>IF(N253="nulová",J253,0)</f>
        <v>0</v>
      </c>
      <c r="BJ253" s="17" t="s">
        <v>79</v>
      </c>
      <c r="BK253" s="228">
        <f>ROUND(I253*H253,2)</f>
        <v>0</v>
      </c>
      <c r="BL253" s="17" t="s">
        <v>124</v>
      </c>
      <c r="BM253" s="227" t="s">
        <v>310</v>
      </c>
    </row>
    <row r="254" s="2" customFormat="1" ht="24.15" customHeight="1">
      <c r="A254" s="38"/>
      <c r="B254" s="39"/>
      <c r="C254" s="215" t="s">
        <v>311</v>
      </c>
      <c r="D254" s="215" t="s">
        <v>120</v>
      </c>
      <c r="E254" s="216" t="s">
        <v>312</v>
      </c>
      <c r="F254" s="217" t="s">
        <v>313</v>
      </c>
      <c r="G254" s="218" t="s">
        <v>295</v>
      </c>
      <c r="H254" s="219">
        <v>33.076000000000001</v>
      </c>
      <c r="I254" s="220"/>
      <c r="J254" s="221">
        <f>ROUND(I254*H254,2)</f>
        <v>0</v>
      </c>
      <c r="K254" s="222"/>
      <c r="L254" s="44"/>
      <c r="M254" s="223" t="s">
        <v>1</v>
      </c>
      <c r="N254" s="224" t="s">
        <v>38</v>
      </c>
      <c r="O254" s="91"/>
      <c r="P254" s="225">
        <f>O254*H254</f>
        <v>0</v>
      </c>
      <c r="Q254" s="225">
        <v>0</v>
      </c>
      <c r="R254" s="225">
        <f>Q254*H254</f>
        <v>0</v>
      </c>
      <c r="S254" s="225">
        <v>0</v>
      </c>
      <c r="T254" s="22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7" t="s">
        <v>124</v>
      </c>
      <c r="AT254" s="227" t="s">
        <v>120</v>
      </c>
      <c r="AU254" s="227" t="s">
        <v>81</v>
      </c>
      <c r="AY254" s="17" t="s">
        <v>117</v>
      </c>
      <c r="BE254" s="228">
        <f>IF(N254="základní",J254,0)</f>
        <v>0</v>
      </c>
      <c r="BF254" s="228">
        <f>IF(N254="snížená",J254,0)</f>
        <v>0</v>
      </c>
      <c r="BG254" s="228">
        <f>IF(N254="zákl. přenesená",J254,0)</f>
        <v>0</v>
      </c>
      <c r="BH254" s="228">
        <f>IF(N254="sníž. přenesená",J254,0)</f>
        <v>0</v>
      </c>
      <c r="BI254" s="228">
        <f>IF(N254="nulová",J254,0)</f>
        <v>0</v>
      </c>
      <c r="BJ254" s="17" t="s">
        <v>79</v>
      </c>
      <c r="BK254" s="228">
        <f>ROUND(I254*H254,2)</f>
        <v>0</v>
      </c>
      <c r="BL254" s="17" t="s">
        <v>124</v>
      </c>
      <c r="BM254" s="227" t="s">
        <v>314</v>
      </c>
    </row>
    <row r="255" s="13" customFormat="1">
      <c r="A255" s="13"/>
      <c r="B255" s="229"/>
      <c r="C255" s="230"/>
      <c r="D255" s="231" t="s">
        <v>126</v>
      </c>
      <c r="E255" s="230"/>
      <c r="F255" s="233" t="s">
        <v>315</v>
      </c>
      <c r="G255" s="230"/>
      <c r="H255" s="234">
        <v>33.076000000000001</v>
      </c>
      <c r="I255" s="235"/>
      <c r="J255" s="230"/>
      <c r="K255" s="230"/>
      <c r="L255" s="236"/>
      <c r="M255" s="237"/>
      <c r="N255" s="238"/>
      <c r="O255" s="238"/>
      <c r="P255" s="238"/>
      <c r="Q255" s="238"/>
      <c r="R255" s="238"/>
      <c r="S255" s="238"/>
      <c r="T255" s="23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0" t="s">
        <v>126</v>
      </c>
      <c r="AU255" s="240" t="s">
        <v>81</v>
      </c>
      <c r="AV255" s="13" t="s">
        <v>81</v>
      </c>
      <c r="AW255" s="13" t="s">
        <v>4</v>
      </c>
      <c r="AX255" s="13" t="s">
        <v>79</v>
      </c>
      <c r="AY255" s="240" t="s">
        <v>117</v>
      </c>
    </row>
    <row r="256" s="12" customFormat="1" ht="25.92" customHeight="1">
      <c r="A256" s="12"/>
      <c r="B256" s="199"/>
      <c r="C256" s="200"/>
      <c r="D256" s="201" t="s">
        <v>72</v>
      </c>
      <c r="E256" s="202" t="s">
        <v>316</v>
      </c>
      <c r="F256" s="202" t="s">
        <v>317</v>
      </c>
      <c r="G256" s="200"/>
      <c r="H256" s="200"/>
      <c r="I256" s="203"/>
      <c r="J256" s="204">
        <f>BK256</f>
        <v>0</v>
      </c>
      <c r="K256" s="200"/>
      <c r="L256" s="205"/>
      <c r="M256" s="206"/>
      <c r="N256" s="207"/>
      <c r="O256" s="207"/>
      <c r="P256" s="208">
        <f>P257+P270+P277</f>
        <v>0</v>
      </c>
      <c r="Q256" s="207"/>
      <c r="R256" s="208">
        <f>R257+R270+R277</f>
        <v>33.1111644</v>
      </c>
      <c r="S256" s="207"/>
      <c r="T256" s="209">
        <f>T257+T270+T277</f>
        <v>0.11879999999999999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0" t="s">
        <v>81</v>
      </c>
      <c r="AT256" s="211" t="s">
        <v>72</v>
      </c>
      <c r="AU256" s="211" t="s">
        <v>73</v>
      </c>
      <c r="AY256" s="210" t="s">
        <v>117</v>
      </c>
      <c r="BK256" s="212">
        <f>BK257+BK270+BK277</f>
        <v>0</v>
      </c>
    </row>
    <row r="257" s="12" customFormat="1" ht="22.8" customHeight="1">
      <c r="A257" s="12"/>
      <c r="B257" s="199"/>
      <c r="C257" s="200"/>
      <c r="D257" s="201" t="s">
        <v>72</v>
      </c>
      <c r="E257" s="213" t="s">
        <v>318</v>
      </c>
      <c r="F257" s="213" t="s">
        <v>319</v>
      </c>
      <c r="G257" s="200"/>
      <c r="H257" s="200"/>
      <c r="I257" s="203"/>
      <c r="J257" s="214">
        <f>BK257</f>
        <v>0</v>
      </c>
      <c r="K257" s="200"/>
      <c r="L257" s="205"/>
      <c r="M257" s="206"/>
      <c r="N257" s="207"/>
      <c r="O257" s="207"/>
      <c r="P257" s="208">
        <f>SUM(P258:P269)</f>
        <v>0</v>
      </c>
      <c r="Q257" s="207"/>
      <c r="R257" s="208">
        <f>SUM(R258:R269)</f>
        <v>0.11017439999999999</v>
      </c>
      <c r="S257" s="207"/>
      <c r="T257" s="209">
        <f>SUM(T258:T269)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10" t="s">
        <v>81</v>
      </c>
      <c r="AT257" s="211" t="s">
        <v>72</v>
      </c>
      <c r="AU257" s="211" t="s">
        <v>79</v>
      </c>
      <c r="AY257" s="210" t="s">
        <v>117</v>
      </c>
      <c r="BK257" s="212">
        <f>SUM(BK258:BK269)</f>
        <v>0</v>
      </c>
    </row>
    <row r="258" s="2" customFormat="1" ht="24.15" customHeight="1">
      <c r="A258" s="38"/>
      <c r="B258" s="39"/>
      <c r="C258" s="215" t="s">
        <v>248</v>
      </c>
      <c r="D258" s="215" t="s">
        <v>120</v>
      </c>
      <c r="E258" s="216" t="s">
        <v>320</v>
      </c>
      <c r="F258" s="217" t="s">
        <v>321</v>
      </c>
      <c r="G258" s="218" t="s">
        <v>192</v>
      </c>
      <c r="H258" s="219">
        <v>45.119999999999997</v>
      </c>
      <c r="I258" s="220"/>
      <c r="J258" s="221">
        <f>ROUND(I258*H258,2)</f>
        <v>0</v>
      </c>
      <c r="K258" s="222"/>
      <c r="L258" s="44"/>
      <c r="M258" s="223" t="s">
        <v>1</v>
      </c>
      <c r="N258" s="224" t="s">
        <v>38</v>
      </c>
      <c r="O258" s="91"/>
      <c r="P258" s="225">
        <f>O258*H258</f>
        <v>0</v>
      </c>
      <c r="Q258" s="225">
        <v>0.00032000000000000003</v>
      </c>
      <c r="R258" s="225">
        <f>Q258*H258</f>
        <v>0.014438400000000001</v>
      </c>
      <c r="S258" s="225">
        <v>0</v>
      </c>
      <c r="T258" s="226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7" t="s">
        <v>144</v>
      </c>
      <c r="AT258" s="227" t="s">
        <v>120</v>
      </c>
      <c r="AU258" s="227" t="s">
        <v>81</v>
      </c>
      <c r="AY258" s="17" t="s">
        <v>117</v>
      </c>
      <c r="BE258" s="228">
        <f>IF(N258="základní",J258,0)</f>
        <v>0</v>
      </c>
      <c r="BF258" s="228">
        <f>IF(N258="snížená",J258,0)</f>
        <v>0</v>
      </c>
      <c r="BG258" s="228">
        <f>IF(N258="zákl. přenesená",J258,0)</f>
        <v>0</v>
      </c>
      <c r="BH258" s="228">
        <f>IF(N258="sníž. přenesená",J258,0)</f>
        <v>0</v>
      </c>
      <c r="BI258" s="228">
        <f>IF(N258="nulová",J258,0)</f>
        <v>0</v>
      </c>
      <c r="BJ258" s="17" t="s">
        <v>79</v>
      </c>
      <c r="BK258" s="228">
        <f>ROUND(I258*H258,2)</f>
        <v>0</v>
      </c>
      <c r="BL258" s="17" t="s">
        <v>144</v>
      </c>
      <c r="BM258" s="227" t="s">
        <v>322</v>
      </c>
    </row>
    <row r="259" s="13" customFormat="1">
      <c r="A259" s="13"/>
      <c r="B259" s="229"/>
      <c r="C259" s="230"/>
      <c r="D259" s="231" t="s">
        <v>126</v>
      </c>
      <c r="E259" s="232" t="s">
        <v>1</v>
      </c>
      <c r="F259" s="233" t="s">
        <v>323</v>
      </c>
      <c r="G259" s="230"/>
      <c r="H259" s="234">
        <v>45.119999999999997</v>
      </c>
      <c r="I259" s="235"/>
      <c r="J259" s="230"/>
      <c r="K259" s="230"/>
      <c r="L259" s="236"/>
      <c r="M259" s="237"/>
      <c r="N259" s="238"/>
      <c r="O259" s="238"/>
      <c r="P259" s="238"/>
      <c r="Q259" s="238"/>
      <c r="R259" s="238"/>
      <c r="S259" s="238"/>
      <c r="T259" s="23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0" t="s">
        <v>126</v>
      </c>
      <c r="AU259" s="240" t="s">
        <v>81</v>
      </c>
      <c r="AV259" s="13" t="s">
        <v>81</v>
      </c>
      <c r="AW259" s="13" t="s">
        <v>30</v>
      </c>
      <c r="AX259" s="13" t="s">
        <v>73</v>
      </c>
      <c r="AY259" s="240" t="s">
        <v>117</v>
      </c>
    </row>
    <row r="260" s="14" customFormat="1">
      <c r="A260" s="14"/>
      <c r="B260" s="241"/>
      <c r="C260" s="242"/>
      <c r="D260" s="231" t="s">
        <v>126</v>
      </c>
      <c r="E260" s="243" t="s">
        <v>1</v>
      </c>
      <c r="F260" s="244" t="s">
        <v>131</v>
      </c>
      <c r="G260" s="242"/>
      <c r="H260" s="245">
        <v>45.119999999999997</v>
      </c>
      <c r="I260" s="246"/>
      <c r="J260" s="242"/>
      <c r="K260" s="242"/>
      <c r="L260" s="247"/>
      <c r="M260" s="248"/>
      <c r="N260" s="249"/>
      <c r="O260" s="249"/>
      <c r="P260" s="249"/>
      <c r="Q260" s="249"/>
      <c r="R260" s="249"/>
      <c r="S260" s="249"/>
      <c r="T260" s="250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1" t="s">
        <v>126</v>
      </c>
      <c r="AU260" s="251" t="s">
        <v>81</v>
      </c>
      <c r="AV260" s="14" t="s">
        <v>124</v>
      </c>
      <c r="AW260" s="14" t="s">
        <v>30</v>
      </c>
      <c r="AX260" s="14" t="s">
        <v>79</v>
      </c>
      <c r="AY260" s="251" t="s">
        <v>117</v>
      </c>
    </row>
    <row r="261" s="2" customFormat="1" ht="33" customHeight="1">
      <c r="A261" s="38"/>
      <c r="B261" s="39"/>
      <c r="C261" s="215" t="s">
        <v>324</v>
      </c>
      <c r="D261" s="215" t="s">
        <v>120</v>
      </c>
      <c r="E261" s="216" t="s">
        <v>325</v>
      </c>
      <c r="F261" s="217" t="s">
        <v>326</v>
      </c>
      <c r="G261" s="218" t="s">
        <v>192</v>
      </c>
      <c r="H261" s="219">
        <v>45.119999999999997</v>
      </c>
      <c r="I261" s="220"/>
      <c r="J261" s="221">
        <f>ROUND(I261*H261,2)</f>
        <v>0</v>
      </c>
      <c r="K261" s="222"/>
      <c r="L261" s="44"/>
      <c r="M261" s="223" t="s">
        <v>1</v>
      </c>
      <c r="N261" s="224" t="s">
        <v>38</v>
      </c>
      <c r="O261" s="91"/>
      <c r="P261" s="225">
        <f>O261*H261</f>
        <v>0</v>
      </c>
      <c r="Q261" s="225">
        <v>0.00040000000000000002</v>
      </c>
      <c r="R261" s="225">
        <f>Q261*H261</f>
        <v>0.018048000000000002</v>
      </c>
      <c r="S261" s="225">
        <v>0</v>
      </c>
      <c r="T261" s="226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7" t="s">
        <v>144</v>
      </c>
      <c r="AT261" s="227" t="s">
        <v>120</v>
      </c>
      <c r="AU261" s="227" t="s">
        <v>81</v>
      </c>
      <c r="AY261" s="17" t="s">
        <v>117</v>
      </c>
      <c r="BE261" s="228">
        <f>IF(N261="základní",J261,0)</f>
        <v>0</v>
      </c>
      <c r="BF261" s="228">
        <f>IF(N261="snížená",J261,0)</f>
        <v>0</v>
      </c>
      <c r="BG261" s="228">
        <f>IF(N261="zákl. přenesená",J261,0)</f>
        <v>0</v>
      </c>
      <c r="BH261" s="228">
        <f>IF(N261="sníž. přenesená",J261,0)</f>
        <v>0</v>
      </c>
      <c r="BI261" s="228">
        <f>IF(N261="nulová",J261,0)</f>
        <v>0</v>
      </c>
      <c r="BJ261" s="17" t="s">
        <v>79</v>
      </c>
      <c r="BK261" s="228">
        <f>ROUND(I261*H261,2)</f>
        <v>0</v>
      </c>
      <c r="BL261" s="17" t="s">
        <v>144</v>
      </c>
      <c r="BM261" s="227" t="s">
        <v>327</v>
      </c>
    </row>
    <row r="262" s="13" customFormat="1">
      <c r="A262" s="13"/>
      <c r="B262" s="229"/>
      <c r="C262" s="230"/>
      <c r="D262" s="231" t="s">
        <v>126</v>
      </c>
      <c r="E262" s="232" t="s">
        <v>1</v>
      </c>
      <c r="F262" s="233" t="s">
        <v>323</v>
      </c>
      <c r="G262" s="230"/>
      <c r="H262" s="234">
        <v>45.119999999999997</v>
      </c>
      <c r="I262" s="235"/>
      <c r="J262" s="230"/>
      <c r="K262" s="230"/>
      <c r="L262" s="236"/>
      <c r="M262" s="237"/>
      <c r="N262" s="238"/>
      <c r="O262" s="238"/>
      <c r="P262" s="238"/>
      <c r="Q262" s="238"/>
      <c r="R262" s="238"/>
      <c r="S262" s="238"/>
      <c r="T262" s="23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0" t="s">
        <v>126</v>
      </c>
      <c r="AU262" s="240" t="s">
        <v>81</v>
      </c>
      <c r="AV262" s="13" t="s">
        <v>81</v>
      </c>
      <c r="AW262" s="13" t="s">
        <v>30</v>
      </c>
      <c r="AX262" s="13" t="s">
        <v>73</v>
      </c>
      <c r="AY262" s="240" t="s">
        <v>117</v>
      </c>
    </row>
    <row r="263" s="14" customFormat="1">
      <c r="A263" s="14"/>
      <c r="B263" s="241"/>
      <c r="C263" s="242"/>
      <c r="D263" s="231" t="s">
        <v>126</v>
      </c>
      <c r="E263" s="243" t="s">
        <v>1</v>
      </c>
      <c r="F263" s="244" t="s">
        <v>131</v>
      </c>
      <c r="G263" s="242"/>
      <c r="H263" s="245">
        <v>45.119999999999997</v>
      </c>
      <c r="I263" s="246"/>
      <c r="J263" s="242"/>
      <c r="K263" s="242"/>
      <c r="L263" s="247"/>
      <c r="M263" s="248"/>
      <c r="N263" s="249"/>
      <c r="O263" s="249"/>
      <c r="P263" s="249"/>
      <c r="Q263" s="249"/>
      <c r="R263" s="249"/>
      <c r="S263" s="249"/>
      <c r="T263" s="250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1" t="s">
        <v>126</v>
      </c>
      <c r="AU263" s="251" t="s">
        <v>81</v>
      </c>
      <c r="AV263" s="14" t="s">
        <v>124</v>
      </c>
      <c r="AW263" s="14" t="s">
        <v>30</v>
      </c>
      <c r="AX263" s="14" t="s">
        <v>79</v>
      </c>
      <c r="AY263" s="251" t="s">
        <v>117</v>
      </c>
    </row>
    <row r="264" s="2" customFormat="1" ht="37.8" customHeight="1">
      <c r="A264" s="38"/>
      <c r="B264" s="39"/>
      <c r="C264" s="215" t="s">
        <v>253</v>
      </c>
      <c r="D264" s="215" t="s">
        <v>120</v>
      </c>
      <c r="E264" s="216" t="s">
        <v>328</v>
      </c>
      <c r="F264" s="217" t="s">
        <v>329</v>
      </c>
      <c r="G264" s="218" t="s">
        <v>192</v>
      </c>
      <c r="H264" s="219">
        <v>45.119999999999997</v>
      </c>
      <c r="I264" s="220"/>
      <c r="J264" s="221">
        <f>ROUND(I264*H264,2)</f>
        <v>0</v>
      </c>
      <c r="K264" s="222"/>
      <c r="L264" s="44"/>
      <c r="M264" s="223" t="s">
        <v>1</v>
      </c>
      <c r="N264" s="224" t="s">
        <v>38</v>
      </c>
      <c r="O264" s="91"/>
      <c r="P264" s="225">
        <f>O264*H264</f>
        <v>0</v>
      </c>
      <c r="Q264" s="225">
        <v>0.00115</v>
      </c>
      <c r="R264" s="225">
        <f>Q264*H264</f>
        <v>0.051887999999999997</v>
      </c>
      <c r="S264" s="225">
        <v>0</v>
      </c>
      <c r="T264" s="22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7" t="s">
        <v>144</v>
      </c>
      <c r="AT264" s="227" t="s">
        <v>120</v>
      </c>
      <c r="AU264" s="227" t="s">
        <v>81</v>
      </c>
      <c r="AY264" s="17" t="s">
        <v>117</v>
      </c>
      <c r="BE264" s="228">
        <f>IF(N264="základní",J264,0)</f>
        <v>0</v>
      </c>
      <c r="BF264" s="228">
        <f>IF(N264="snížená",J264,0)</f>
        <v>0</v>
      </c>
      <c r="BG264" s="228">
        <f>IF(N264="zákl. přenesená",J264,0)</f>
        <v>0</v>
      </c>
      <c r="BH264" s="228">
        <f>IF(N264="sníž. přenesená",J264,0)</f>
        <v>0</v>
      </c>
      <c r="BI264" s="228">
        <f>IF(N264="nulová",J264,0)</f>
        <v>0</v>
      </c>
      <c r="BJ264" s="17" t="s">
        <v>79</v>
      </c>
      <c r="BK264" s="228">
        <f>ROUND(I264*H264,2)</f>
        <v>0</v>
      </c>
      <c r="BL264" s="17" t="s">
        <v>144</v>
      </c>
      <c r="BM264" s="227" t="s">
        <v>330</v>
      </c>
    </row>
    <row r="265" s="13" customFormat="1">
      <c r="A265" s="13"/>
      <c r="B265" s="229"/>
      <c r="C265" s="230"/>
      <c r="D265" s="231" t="s">
        <v>126</v>
      </c>
      <c r="E265" s="232" t="s">
        <v>1</v>
      </c>
      <c r="F265" s="233" t="s">
        <v>323</v>
      </c>
      <c r="G265" s="230"/>
      <c r="H265" s="234">
        <v>45.119999999999997</v>
      </c>
      <c r="I265" s="235"/>
      <c r="J265" s="230"/>
      <c r="K265" s="230"/>
      <c r="L265" s="236"/>
      <c r="M265" s="237"/>
      <c r="N265" s="238"/>
      <c r="O265" s="238"/>
      <c r="P265" s="238"/>
      <c r="Q265" s="238"/>
      <c r="R265" s="238"/>
      <c r="S265" s="238"/>
      <c r="T265" s="23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0" t="s">
        <v>126</v>
      </c>
      <c r="AU265" s="240" t="s">
        <v>81</v>
      </c>
      <c r="AV265" s="13" t="s">
        <v>81</v>
      </c>
      <c r="AW265" s="13" t="s">
        <v>30</v>
      </c>
      <c r="AX265" s="13" t="s">
        <v>73</v>
      </c>
      <c r="AY265" s="240" t="s">
        <v>117</v>
      </c>
    </row>
    <row r="266" s="14" customFormat="1">
      <c r="A266" s="14"/>
      <c r="B266" s="241"/>
      <c r="C266" s="242"/>
      <c r="D266" s="231" t="s">
        <v>126</v>
      </c>
      <c r="E266" s="243" t="s">
        <v>1</v>
      </c>
      <c r="F266" s="244" t="s">
        <v>131</v>
      </c>
      <c r="G266" s="242"/>
      <c r="H266" s="245">
        <v>45.119999999999997</v>
      </c>
      <c r="I266" s="246"/>
      <c r="J266" s="242"/>
      <c r="K266" s="242"/>
      <c r="L266" s="247"/>
      <c r="M266" s="248"/>
      <c r="N266" s="249"/>
      <c r="O266" s="249"/>
      <c r="P266" s="249"/>
      <c r="Q266" s="249"/>
      <c r="R266" s="249"/>
      <c r="S266" s="249"/>
      <c r="T266" s="250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1" t="s">
        <v>126</v>
      </c>
      <c r="AU266" s="251" t="s">
        <v>81</v>
      </c>
      <c r="AV266" s="14" t="s">
        <v>124</v>
      </c>
      <c r="AW266" s="14" t="s">
        <v>30</v>
      </c>
      <c r="AX266" s="14" t="s">
        <v>79</v>
      </c>
      <c r="AY266" s="251" t="s">
        <v>117</v>
      </c>
    </row>
    <row r="267" s="2" customFormat="1" ht="16.5" customHeight="1">
      <c r="A267" s="38"/>
      <c r="B267" s="39"/>
      <c r="C267" s="215" t="s">
        <v>331</v>
      </c>
      <c r="D267" s="215" t="s">
        <v>120</v>
      </c>
      <c r="E267" s="216" t="s">
        <v>332</v>
      </c>
      <c r="F267" s="217" t="s">
        <v>333</v>
      </c>
      <c r="G267" s="218" t="s">
        <v>200</v>
      </c>
      <c r="H267" s="219">
        <v>12</v>
      </c>
      <c r="I267" s="220"/>
      <c r="J267" s="221">
        <f>ROUND(I267*H267,2)</f>
        <v>0</v>
      </c>
      <c r="K267" s="222"/>
      <c r="L267" s="44"/>
      <c r="M267" s="223" t="s">
        <v>1</v>
      </c>
      <c r="N267" s="224" t="s">
        <v>38</v>
      </c>
      <c r="O267" s="91"/>
      <c r="P267" s="225">
        <f>O267*H267</f>
        <v>0</v>
      </c>
      <c r="Q267" s="225">
        <v>5.0000000000000002E-05</v>
      </c>
      <c r="R267" s="225">
        <f>Q267*H267</f>
        <v>0.00060000000000000006</v>
      </c>
      <c r="S267" s="225">
        <v>0</v>
      </c>
      <c r="T267" s="226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7" t="s">
        <v>144</v>
      </c>
      <c r="AT267" s="227" t="s">
        <v>120</v>
      </c>
      <c r="AU267" s="227" t="s">
        <v>81</v>
      </c>
      <c r="AY267" s="17" t="s">
        <v>117</v>
      </c>
      <c r="BE267" s="228">
        <f>IF(N267="základní",J267,0)</f>
        <v>0</v>
      </c>
      <c r="BF267" s="228">
        <f>IF(N267="snížená",J267,0)</f>
        <v>0</v>
      </c>
      <c r="BG267" s="228">
        <f>IF(N267="zákl. přenesená",J267,0)</f>
        <v>0</v>
      </c>
      <c r="BH267" s="228">
        <f>IF(N267="sníž. přenesená",J267,0)</f>
        <v>0</v>
      </c>
      <c r="BI267" s="228">
        <f>IF(N267="nulová",J267,0)</f>
        <v>0</v>
      </c>
      <c r="BJ267" s="17" t="s">
        <v>79</v>
      </c>
      <c r="BK267" s="228">
        <f>ROUND(I267*H267,2)</f>
        <v>0</v>
      </c>
      <c r="BL267" s="17" t="s">
        <v>144</v>
      </c>
      <c r="BM267" s="227" t="s">
        <v>334</v>
      </c>
    </row>
    <row r="268" s="13" customFormat="1">
      <c r="A268" s="13"/>
      <c r="B268" s="229"/>
      <c r="C268" s="230"/>
      <c r="D268" s="231" t="s">
        <v>126</v>
      </c>
      <c r="E268" s="232" t="s">
        <v>1</v>
      </c>
      <c r="F268" s="233" t="s">
        <v>335</v>
      </c>
      <c r="G268" s="230"/>
      <c r="H268" s="234">
        <v>12</v>
      </c>
      <c r="I268" s="235"/>
      <c r="J268" s="230"/>
      <c r="K268" s="230"/>
      <c r="L268" s="236"/>
      <c r="M268" s="237"/>
      <c r="N268" s="238"/>
      <c r="O268" s="238"/>
      <c r="P268" s="238"/>
      <c r="Q268" s="238"/>
      <c r="R268" s="238"/>
      <c r="S268" s="238"/>
      <c r="T268" s="23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0" t="s">
        <v>126</v>
      </c>
      <c r="AU268" s="240" t="s">
        <v>81</v>
      </c>
      <c r="AV268" s="13" t="s">
        <v>81</v>
      </c>
      <c r="AW268" s="13" t="s">
        <v>30</v>
      </c>
      <c r="AX268" s="13" t="s">
        <v>79</v>
      </c>
      <c r="AY268" s="240" t="s">
        <v>117</v>
      </c>
    </row>
    <row r="269" s="2" customFormat="1" ht="16.5" customHeight="1">
      <c r="A269" s="38"/>
      <c r="B269" s="39"/>
      <c r="C269" s="252" t="s">
        <v>257</v>
      </c>
      <c r="D269" s="252" t="s">
        <v>147</v>
      </c>
      <c r="E269" s="253" t="s">
        <v>336</v>
      </c>
      <c r="F269" s="254" t="s">
        <v>337</v>
      </c>
      <c r="G269" s="255" t="s">
        <v>200</v>
      </c>
      <c r="H269" s="256">
        <v>12</v>
      </c>
      <c r="I269" s="257"/>
      <c r="J269" s="258">
        <f>ROUND(I269*H269,2)</f>
        <v>0</v>
      </c>
      <c r="K269" s="259"/>
      <c r="L269" s="260"/>
      <c r="M269" s="261" t="s">
        <v>1</v>
      </c>
      <c r="N269" s="262" t="s">
        <v>38</v>
      </c>
      <c r="O269" s="91"/>
      <c r="P269" s="225">
        <f>O269*H269</f>
        <v>0</v>
      </c>
      <c r="Q269" s="225">
        <v>0.0020999999999999999</v>
      </c>
      <c r="R269" s="225">
        <f>Q269*H269</f>
        <v>0.0252</v>
      </c>
      <c r="S269" s="225">
        <v>0</v>
      </c>
      <c r="T269" s="22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7" t="s">
        <v>150</v>
      </c>
      <c r="AT269" s="227" t="s">
        <v>147</v>
      </c>
      <c r="AU269" s="227" t="s">
        <v>81</v>
      </c>
      <c r="AY269" s="17" t="s">
        <v>117</v>
      </c>
      <c r="BE269" s="228">
        <f>IF(N269="základní",J269,0)</f>
        <v>0</v>
      </c>
      <c r="BF269" s="228">
        <f>IF(N269="snížená",J269,0)</f>
        <v>0</v>
      </c>
      <c r="BG269" s="228">
        <f>IF(N269="zákl. přenesená",J269,0)</f>
        <v>0</v>
      </c>
      <c r="BH269" s="228">
        <f>IF(N269="sníž. přenesená",J269,0)</f>
        <v>0</v>
      </c>
      <c r="BI269" s="228">
        <f>IF(N269="nulová",J269,0)</f>
        <v>0</v>
      </c>
      <c r="BJ269" s="17" t="s">
        <v>79</v>
      </c>
      <c r="BK269" s="228">
        <f>ROUND(I269*H269,2)</f>
        <v>0</v>
      </c>
      <c r="BL269" s="17" t="s">
        <v>144</v>
      </c>
      <c r="BM269" s="227" t="s">
        <v>338</v>
      </c>
    </row>
    <row r="270" s="12" customFormat="1" ht="22.8" customHeight="1">
      <c r="A270" s="12"/>
      <c r="B270" s="199"/>
      <c r="C270" s="200"/>
      <c r="D270" s="201" t="s">
        <v>72</v>
      </c>
      <c r="E270" s="213" t="s">
        <v>339</v>
      </c>
      <c r="F270" s="213" t="s">
        <v>340</v>
      </c>
      <c r="G270" s="200"/>
      <c r="H270" s="200"/>
      <c r="I270" s="203"/>
      <c r="J270" s="214">
        <f>BK270</f>
        <v>0</v>
      </c>
      <c r="K270" s="200"/>
      <c r="L270" s="205"/>
      <c r="M270" s="206"/>
      <c r="N270" s="207"/>
      <c r="O270" s="207"/>
      <c r="P270" s="208">
        <f>SUM(P271:P276)</f>
        <v>0</v>
      </c>
      <c r="Q270" s="207"/>
      <c r="R270" s="208">
        <f>SUM(R271:R276)</f>
        <v>33.000990000000002</v>
      </c>
      <c r="S270" s="207"/>
      <c r="T270" s="209">
        <f>SUM(T271:T276)</f>
        <v>0.11879999999999999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0" t="s">
        <v>81</v>
      </c>
      <c r="AT270" s="211" t="s">
        <v>72</v>
      </c>
      <c r="AU270" s="211" t="s">
        <v>79</v>
      </c>
      <c r="AY270" s="210" t="s">
        <v>117</v>
      </c>
      <c r="BK270" s="212">
        <f>SUM(BK271:BK276)</f>
        <v>0</v>
      </c>
    </row>
    <row r="271" s="2" customFormat="1" ht="16.5" customHeight="1">
      <c r="A271" s="38"/>
      <c r="B271" s="39"/>
      <c r="C271" s="215" t="s">
        <v>341</v>
      </c>
      <c r="D271" s="215" t="s">
        <v>120</v>
      </c>
      <c r="E271" s="216" t="s">
        <v>342</v>
      </c>
      <c r="F271" s="217" t="s">
        <v>343</v>
      </c>
      <c r="G271" s="218" t="s">
        <v>123</v>
      </c>
      <c r="H271" s="219">
        <v>13.199999999999999</v>
      </c>
      <c r="I271" s="220"/>
      <c r="J271" s="221">
        <f>ROUND(I271*H271,2)</f>
        <v>0</v>
      </c>
      <c r="K271" s="222"/>
      <c r="L271" s="44"/>
      <c r="M271" s="223" t="s">
        <v>1</v>
      </c>
      <c r="N271" s="224" t="s">
        <v>38</v>
      </c>
      <c r="O271" s="91"/>
      <c r="P271" s="225">
        <f>O271*H271</f>
        <v>0</v>
      </c>
      <c r="Q271" s="225">
        <v>0</v>
      </c>
      <c r="R271" s="225">
        <f>Q271*H271</f>
        <v>0</v>
      </c>
      <c r="S271" s="225">
        <v>0.0089999999999999993</v>
      </c>
      <c r="T271" s="226">
        <f>S271*H271</f>
        <v>0.11879999999999999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7" t="s">
        <v>144</v>
      </c>
      <c r="AT271" s="227" t="s">
        <v>120</v>
      </c>
      <c r="AU271" s="227" t="s">
        <v>81</v>
      </c>
      <c r="AY271" s="17" t="s">
        <v>117</v>
      </c>
      <c r="BE271" s="228">
        <f>IF(N271="základní",J271,0)</f>
        <v>0</v>
      </c>
      <c r="BF271" s="228">
        <f>IF(N271="snížená",J271,0)</f>
        <v>0</v>
      </c>
      <c r="BG271" s="228">
        <f>IF(N271="zákl. přenesená",J271,0)</f>
        <v>0</v>
      </c>
      <c r="BH271" s="228">
        <f>IF(N271="sníž. přenesená",J271,0)</f>
        <v>0</v>
      </c>
      <c r="BI271" s="228">
        <f>IF(N271="nulová",J271,0)</f>
        <v>0</v>
      </c>
      <c r="BJ271" s="17" t="s">
        <v>79</v>
      </c>
      <c r="BK271" s="228">
        <f>ROUND(I271*H271,2)</f>
        <v>0</v>
      </c>
      <c r="BL271" s="17" t="s">
        <v>144</v>
      </c>
      <c r="BM271" s="227" t="s">
        <v>344</v>
      </c>
    </row>
    <row r="272" s="13" customFormat="1">
      <c r="A272" s="13"/>
      <c r="B272" s="229"/>
      <c r="C272" s="230"/>
      <c r="D272" s="231" t="s">
        <v>126</v>
      </c>
      <c r="E272" s="232" t="s">
        <v>1</v>
      </c>
      <c r="F272" s="233" t="s">
        <v>345</v>
      </c>
      <c r="G272" s="230"/>
      <c r="H272" s="234">
        <v>13.199999999999999</v>
      </c>
      <c r="I272" s="235"/>
      <c r="J272" s="230"/>
      <c r="K272" s="230"/>
      <c r="L272" s="236"/>
      <c r="M272" s="237"/>
      <c r="N272" s="238"/>
      <c r="O272" s="238"/>
      <c r="P272" s="238"/>
      <c r="Q272" s="238"/>
      <c r="R272" s="238"/>
      <c r="S272" s="238"/>
      <c r="T272" s="23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0" t="s">
        <v>126</v>
      </c>
      <c r="AU272" s="240" t="s">
        <v>81</v>
      </c>
      <c r="AV272" s="13" t="s">
        <v>81</v>
      </c>
      <c r="AW272" s="13" t="s">
        <v>30</v>
      </c>
      <c r="AX272" s="13" t="s">
        <v>79</v>
      </c>
      <c r="AY272" s="240" t="s">
        <v>117</v>
      </c>
    </row>
    <row r="273" s="2" customFormat="1" ht="33" customHeight="1">
      <c r="A273" s="38"/>
      <c r="B273" s="39"/>
      <c r="C273" s="215" t="s">
        <v>261</v>
      </c>
      <c r="D273" s="215" t="s">
        <v>120</v>
      </c>
      <c r="E273" s="216" t="s">
        <v>346</v>
      </c>
      <c r="F273" s="217" t="s">
        <v>347</v>
      </c>
      <c r="G273" s="218" t="s">
        <v>192</v>
      </c>
      <c r="H273" s="219">
        <v>33</v>
      </c>
      <c r="I273" s="220"/>
      <c r="J273" s="221">
        <f>ROUND(I273*H273,2)</f>
        <v>0</v>
      </c>
      <c r="K273" s="222"/>
      <c r="L273" s="44"/>
      <c r="M273" s="223" t="s">
        <v>1</v>
      </c>
      <c r="N273" s="224" t="s">
        <v>38</v>
      </c>
      <c r="O273" s="91"/>
      <c r="P273" s="225">
        <f>O273*H273</f>
        <v>0</v>
      </c>
      <c r="Q273" s="225">
        <v>3.0000000000000001E-05</v>
      </c>
      <c r="R273" s="225">
        <f>Q273*H273</f>
        <v>0.00098999999999999999</v>
      </c>
      <c r="S273" s="225">
        <v>0</v>
      </c>
      <c r="T273" s="22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7" t="s">
        <v>144</v>
      </c>
      <c r="AT273" s="227" t="s">
        <v>120</v>
      </c>
      <c r="AU273" s="227" t="s">
        <v>81</v>
      </c>
      <c r="AY273" s="17" t="s">
        <v>117</v>
      </c>
      <c r="BE273" s="228">
        <f>IF(N273="základní",J273,0)</f>
        <v>0</v>
      </c>
      <c r="BF273" s="228">
        <f>IF(N273="snížená",J273,0)</f>
        <v>0</v>
      </c>
      <c r="BG273" s="228">
        <f>IF(N273="zákl. přenesená",J273,0)</f>
        <v>0</v>
      </c>
      <c r="BH273" s="228">
        <f>IF(N273="sníž. přenesená",J273,0)</f>
        <v>0</v>
      </c>
      <c r="BI273" s="228">
        <f>IF(N273="nulová",J273,0)</f>
        <v>0</v>
      </c>
      <c r="BJ273" s="17" t="s">
        <v>79</v>
      </c>
      <c r="BK273" s="228">
        <f>ROUND(I273*H273,2)</f>
        <v>0</v>
      </c>
      <c r="BL273" s="17" t="s">
        <v>144</v>
      </c>
      <c r="BM273" s="227" t="s">
        <v>348</v>
      </c>
    </row>
    <row r="274" s="13" customFormat="1">
      <c r="A274" s="13"/>
      <c r="B274" s="229"/>
      <c r="C274" s="230"/>
      <c r="D274" s="231" t="s">
        <v>126</v>
      </c>
      <c r="E274" s="232" t="s">
        <v>1</v>
      </c>
      <c r="F274" s="233" t="s">
        <v>349</v>
      </c>
      <c r="G274" s="230"/>
      <c r="H274" s="234">
        <v>33</v>
      </c>
      <c r="I274" s="235"/>
      <c r="J274" s="230"/>
      <c r="K274" s="230"/>
      <c r="L274" s="236"/>
      <c r="M274" s="237"/>
      <c r="N274" s="238"/>
      <c r="O274" s="238"/>
      <c r="P274" s="238"/>
      <c r="Q274" s="238"/>
      <c r="R274" s="238"/>
      <c r="S274" s="238"/>
      <c r="T274" s="23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0" t="s">
        <v>126</v>
      </c>
      <c r="AU274" s="240" t="s">
        <v>81</v>
      </c>
      <c r="AV274" s="13" t="s">
        <v>81</v>
      </c>
      <c r="AW274" s="13" t="s">
        <v>30</v>
      </c>
      <c r="AX274" s="13" t="s">
        <v>73</v>
      </c>
      <c r="AY274" s="240" t="s">
        <v>117</v>
      </c>
    </row>
    <row r="275" s="14" customFormat="1">
      <c r="A275" s="14"/>
      <c r="B275" s="241"/>
      <c r="C275" s="242"/>
      <c r="D275" s="231" t="s">
        <v>126</v>
      </c>
      <c r="E275" s="243" t="s">
        <v>1</v>
      </c>
      <c r="F275" s="244" t="s">
        <v>131</v>
      </c>
      <c r="G275" s="242"/>
      <c r="H275" s="245">
        <v>33</v>
      </c>
      <c r="I275" s="246"/>
      <c r="J275" s="242"/>
      <c r="K275" s="242"/>
      <c r="L275" s="247"/>
      <c r="M275" s="248"/>
      <c r="N275" s="249"/>
      <c r="O275" s="249"/>
      <c r="P275" s="249"/>
      <c r="Q275" s="249"/>
      <c r="R275" s="249"/>
      <c r="S275" s="249"/>
      <c r="T275" s="25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1" t="s">
        <v>126</v>
      </c>
      <c r="AU275" s="251" t="s">
        <v>81</v>
      </c>
      <c r="AV275" s="14" t="s">
        <v>124</v>
      </c>
      <c r="AW275" s="14" t="s">
        <v>30</v>
      </c>
      <c r="AX275" s="14" t="s">
        <v>79</v>
      </c>
      <c r="AY275" s="251" t="s">
        <v>117</v>
      </c>
    </row>
    <row r="276" s="2" customFormat="1" ht="16.5" customHeight="1">
      <c r="A276" s="38"/>
      <c r="B276" s="39"/>
      <c r="C276" s="252" t="s">
        <v>350</v>
      </c>
      <c r="D276" s="252" t="s">
        <v>147</v>
      </c>
      <c r="E276" s="253" t="s">
        <v>351</v>
      </c>
      <c r="F276" s="254" t="s">
        <v>352</v>
      </c>
      <c r="G276" s="255" t="s">
        <v>192</v>
      </c>
      <c r="H276" s="256">
        <v>33</v>
      </c>
      <c r="I276" s="257"/>
      <c r="J276" s="258">
        <f>ROUND(I276*H276,2)</f>
        <v>0</v>
      </c>
      <c r="K276" s="259"/>
      <c r="L276" s="260"/>
      <c r="M276" s="261" t="s">
        <v>1</v>
      </c>
      <c r="N276" s="262" t="s">
        <v>38</v>
      </c>
      <c r="O276" s="91"/>
      <c r="P276" s="225">
        <f>O276*H276</f>
        <v>0</v>
      </c>
      <c r="Q276" s="225">
        <v>1</v>
      </c>
      <c r="R276" s="225">
        <f>Q276*H276</f>
        <v>33</v>
      </c>
      <c r="S276" s="225">
        <v>0</v>
      </c>
      <c r="T276" s="22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7" t="s">
        <v>150</v>
      </c>
      <c r="AT276" s="227" t="s">
        <v>147</v>
      </c>
      <c r="AU276" s="227" t="s">
        <v>81</v>
      </c>
      <c r="AY276" s="17" t="s">
        <v>117</v>
      </c>
      <c r="BE276" s="228">
        <f>IF(N276="základní",J276,0)</f>
        <v>0</v>
      </c>
      <c r="BF276" s="228">
        <f>IF(N276="snížená",J276,0)</f>
        <v>0</v>
      </c>
      <c r="BG276" s="228">
        <f>IF(N276="zákl. přenesená",J276,0)</f>
        <v>0</v>
      </c>
      <c r="BH276" s="228">
        <f>IF(N276="sníž. přenesená",J276,0)</f>
        <v>0</v>
      </c>
      <c r="BI276" s="228">
        <f>IF(N276="nulová",J276,0)</f>
        <v>0</v>
      </c>
      <c r="BJ276" s="17" t="s">
        <v>79</v>
      </c>
      <c r="BK276" s="228">
        <f>ROUND(I276*H276,2)</f>
        <v>0</v>
      </c>
      <c r="BL276" s="17" t="s">
        <v>144</v>
      </c>
      <c r="BM276" s="227" t="s">
        <v>353</v>
      </c>
    </row>
    <row r="277" s="12" customFormat="1" ht="22.8" customHeight="1">
      <c r="A277" s="12"/>
      <c r="B277" s="199"/>
      <c r="C277" s="200"/>
      <c r="D277" s="201" t="s">
        <v>72</v>
      </c>
      <c r="E277" s="213" t="s">
        <v>354</v>
      </c>
      <c r="F277" s="213" t="s">
        <v>355</v>
      </c>
      <c r="G277" s="200"/>
      <c r="H277" s="200"/>
      <c r="I277" s="203"/>
      <c r="J277" s="214">
        <f>BK277</f>
        <v>0</v>
      </c>
      <c r="K277" s="200"/>
      <c r="L277" s="205"/>
      <c r="M277" s="206"/>
      <c r="N277" s="207"/>
      <c r="O277" s="207"/>
      <c r="P277" s="208">
        <f>SUM(P278:P283)</f>
        <v>0</v>
      </c>
      <c r="Q277" s="207"/>
      <c r="R277" s="208">
        <f>SUM(R278:R283)</f>
        <v>0</v>
      </c>
      <c r="S277" s="207"/>
      <c r="T277" s="209">
        <f>SUM(T278:T283)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10" t="s">
        <v>81</v>
      </c>
      <c r="AT277" s="211" t="s">
        <v>72</v>
      </c>
      <c r="AU277" s="211" t="s">
        <v>79</v>
      </c>
      <c r="AY277" s="210" t="s">
        <v>117</v>
      </c>
      <c r="BK277" s="212">
        <f>SUM(BK278:BK283)</f>
        <v>0</v>
      </c>
    </row>
    <row r="278" s="2" customFormat="1" ht="24.15" customHeight="1">
      <c r="A278" s="38"/>
      <c r="B278" s="39"/>
      <c r="C278" s="215" t="s">
        <v>264</v>
      </c>
      <c r="D278" s="215" t="s">
        <v>120</v>
      </c>
      <c r="E278" s="216" t="s">
        <v>356</v>
      </c>
      <c r="F278" s="217" t="s">
        <v>357</v>
      </c>
      <c r="G278" s="218" t="s">
        <v>123</v>
      </c>
      <c r="H278" s="219">
        <v>130.5</v>
      </c>
      <c r="I278" s="220"/>
      <c r="J278" s="221">
        <f>ROUND(I278*H278,2)</f>
        <v>0</v>
      </c>
      <c r="K278" s="222"/>
      <c r="L278" s="44"/>
      <c r="M278" s="223" t="s">
        <v>1</v>
      </c>
      <c r="N278" s="224" t="s">
        <v>38</v>
      </c>
      <c r="O278" s="91"/>
      <c r="P278" s="225">
        <f>O278*H278</f>
        <v>0</v>
      </c>
      <c r="Q278" s="225">
        <v>0</v>
      </c>
      <c r="R278" s="225">
        <f>Q278*H278</f>
        <v>0</v>
      </c>
      <c r="S278" s="225">
        <v>0</v>
      </c>
      <c r="T278" s="226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7" t="s">
        <v>144</v>
      </c>
      <c r="AT278" s="227" t="s">
        <v>120</v>
      </c>
      <c r="AU278" s="227" t="s">
        <v>81</v>
      </c>
      <c r="AY278" s="17" t="s">
        <v>117</v>
      </c>
      <c r="BE278" s="228">
        <f>IF(N278="základní",J278,0)</f>
        <v>0</v>
      </c>
      <c r="BF278" s="228">
        <f>IF(N278="snížená",J278,0)</f>
        <v>0</v>
      </c>
      <c r="BG278" s="228">
        <f>IF(N278="zákl. přenesená",J278,0)</f>
        <v>0</v>
      </c>
      <c r="BH278" s="228">
        <f>IF(N278="sníž. přenesená",J278,0)</f>
        <v>0</v>
      </c>
      <c r="BI278" s="228">
        <f>IF(N278="nulová",J278,0)</f>
        <v>0</v>
      </c>
      <c r="BJ278" s="17" t="s">
        <v>79</v>
      </c>
      <c r="BK278" s="228">
        <f>ROUND(I278*H278,2)</f>
        <v>0</v>
      </c>
      <c r="BL278" s="17" t="s">
        <v>144</v>
      </c>
      <c r="BM278" s="227" t="s">
        <v>358</v>
      </c>
    </row>
    <row r="279" s="13" customFormat="1">
      <c r="A279" s="13"/>
      <c r="B279" s="229"/>
      <c r="C279" s="230"/>
      <c r="D279" s="231" t="s">
        <v>126</v>
      </c>
      <c r="E279" s="232" t="s">
        <v>1</v>
      </c>
      <c r="F279" s="233" t="s">
        <v>127</v>
      </c>
      <c r="G279" s="230"/>
      <c r="H279" s="234">
        <v>29.904</v>
      </c>
      <c r="I279" s="235"/>
      <c r="J279" s="230"/>
      <c r="K279" s="230"/>
      <c r="L279" s="236"/>
      <c r="M279" s="237"/>
      <c r="N279" s="238"/>
      <c r="O279" s="238"/>
      <c r="P279" s="238"/>
      <c r="Q279" s="238"/>
      <c r="R279" s="238"/>
      <c r="S279" s="238"/>
      <c r="T279" s="23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0" t="s">
        <v>126</v>
      </c>
      <c r="AU279" s="240" t="s">
        <v>81</v>
      </c>
      <c r="AV279" s="13" t="s">
        <v>81</v>
      </c>
      <c r="AW279" s="13" t="s">
        <v>30</v>
      </c>
      <c r="AX279" s="13" t="s">
        <v>73</v>
      </c>
      <c r="AY279" s="240" t="s">
        <v>117</v>
      </c>
    </row>
    <row r="280" s="13" customFormat="1">
      <c r="A280" s="13"/>
      <c r="B280" s="229"/>
      <c r="C280" s="230"/>
      <c r="D280" s="231" t="s">
        <v>126</v>
      </c>
      <c r="E280" s="232" t="s">
        <v>1</v>
      </c>
      <c r="F280" s="233" t="s">
        <v>128</v>
      </c>
      <c r="G280" s="230"/>
      <c r="H280" s="234">
        <v>36.695999999999998</v>
      </c>
      <c r="I280" s="235"/>
      <c r="J280" s="230"/>
      <c r="K280" s="230"/>
      <c r="L280" s="236"/>
      <c r="M280" s="237"/>
      <c r="N280" s="238"/>
      <c r="O280" s="238"/>
      <c r="P280" s="238"/>
      <c r="Q280" s="238"/>
      <c r="R280" s="238"/>
      <c r="S280" s="238"/>
      <c r="T280" s="239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0" t="s">
        <v>126</v>
      </c>
      <c r="AU280" s="240" t="s">
        <v>81</v>
      </c>
      <c r="AV280" s="13" t="s">
        <v>81</v>
      </c>
      <c r="AW280" s="13" t="s">
        <v>30</v>
      </c>
      <c r="AX280" s="13" t="s">
        <v>73</v>
      </c>
      <c r="AY280" s="240" t="s">
        <v>117</v>
      </c>
    </row>
    <row r="281" s="13" customFormat="1">
      <c r="A281" s="13"/>
      <c r="B281" s="229"/>
      <c r="C281" s="230"/>
      <c r="D281" s="231" t="s">
        <v>126</v>
      </c>
      <c r="E281" s="232" t="s">
        <v>1</v>
      </c>
      <c r="F281" s="233" t="s">
        <v>129</v>
      </c>
      <c r="G281" s="230"/>
      <c r="H281" s="234">
        <v>42.899999999999999</v>
      </c>
      <c r="I281" s="235"/>
      <c r="J281" s="230"/>
      <c r="K281" s="230"/>
      <c r="L281" s="236"/>
      <c r="M281" s="237"/>
      <c r="N281" s="238"/>
      <c r="O281" s="238"/>
      <c r="P281" s="238"/>
      <c r="Q281" s="238"/>
      <c r="R281" s="238"/>
      <c r="S281" s="238"/>
      <c r="T281" s="239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0" t="s">
        <v>126</v>
      </c>
      <c r="AU281" s="240" t="s">
        <v>81</v>
      </c>
      <c r="AV281" s="13" t="s">
        <v>81</v>
      </c>
      <c r="AW281" s="13" t="s">
        <v>30</v>
      </c>
      <c r="AX281" s="13" t="s">
        <v>73</v>
      </c>
      <c r="AY281" s="240" t="s">
        <v>117</v>
      </c>
    </row>
    <row r="282" s="13" customFormat="1">
      <c r="A282" s="13"/>
      <c r="B282" s="229"/>
      <c r="C282" s="230"/>
      <c r="D282" s="231" t="s">
        <v>126</v>
      </c>
      <c r="E282" s="232" t="s">
        <v>1</v>
      </c>
      <c r="F282" s="233" t="s">
        <v>130</v>
      </c>
      <c r="G282" s="230"/>
      <c r="H282" s="234">
        <v>21</v>
      </c>
      <c r="I282" s="235"/>
      <c r="J282" s="230"/>
      <c r="K282" s="230"/>
      <c r="L282" s="236"/>
      <c r="M282" s="237"/>
      <c r="N282" s="238"/>
      <c r="O282" s="238"/>
      <c r="P282" s="238"/>
      <c r="Q282" s="238"/>
      <c r="R282" s="238"/>
      <c r="S282" s="238"/>
      <c r="T282" s="23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0" t="s">
        <v>126</v>
      </c>
      <c r="AU282" s="240" t="s">
        <v>81</v>
      </c>
      <c r="AV282" s="13" t="s">
        <v>81</v>
      </c>
      <c r="AW282" s="13" t="s">
        <v>30</v>
      </c>
      <c r="AX282" s="13" t="s">
        <v>73</v>
      </c>
      <c r="AY282" s="240" t="s">
        <v>117</v>
      </c>
    </row>
    <row r="283" s="14" customFormat="1">
      <c r="A283" s="14"/>
      <c r="B283" s="241"/>
      <c r="C283" s="242"/>
      <c r="D283" s="231" t="s">
        <v>126</v>
      </c>
      <c r="E283" s="243" t="s">
        <v>1</v>
      </c>
      <c r="F283" s="244" t="s">
        <v>131</v>
      </c>
      <c r="G283" s="242"/>
      <c r="H283" s="245">
        <v>130.5</v>
      </c>
      <c r="I283" s="246"/>
      <c r="J283" s="242"/>
      <c r="K283" s="242"/>
      <c r="L283" s="247"/>
      <c r="M283" s="248"/>
      <c r="N283" s="249"/>
      <c r="O283" s="249"/>
      <c r="P283" s="249"/>
      <c r="Q283" s="249"/>
      <c r="R283" s="249"/>
      <c r="S283" s="249"/>
      <c r="T283" s="250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1" t="s">
        <v>126</v>
      </c>
      <c r="AU283" s="251" t="s">
        <v>81</v>
      </c>
      <c r="AV283" s="14" t="s">
        <v>124</v>
      </c>
      <c r="AW283" s="14" t="s">
        <v>30</v>
      </c>
      <c r="AX283" s="14" t="s">
        <v>79</v>
      </c>
      <c r="AY283" s="251" t="s">
        <v>117</v>
      </c>
    </row>
    <row r="284" s="12" customFormat="1" ht="25.92" customHeight="1">
      <c r="A284" s="12"/>
      <c r="B284" s="199"/>
      <c r="C284" s="200"/>
      <c r="D284" s="201" t="s">
        <v>72</v>
      </c>
      <c r="E284" s="202" t="s">
        <v>359</v>
      </c>
      <c r="F284" s="202" t="s">
        <v>360</v>
      </c>
      <c r="G284" s="200"/>
      <c r="H284" s="200"/>
      <c r="I284" s="203"/>
      <c r="J284" s="204">
        <f>BK284</f>
        <v>0</v>
      </c>
      <c r="K284" s="200"/>
      <c r="L284" s="205"/>
      <c r="M284" s="206"/>
      <c r="N284" s="207"/>
      <c r="O284" s="207"/>
      <c r="P284" s="208">
        <f>P285+P287</f>
        <v>0</v>
      </c>
      <c r="Q284" s="207"/>
      <c r="R284" s="208">
        <f>R285+R287</f>
        <v>0</v>
      </c>
      <c r="S284" s="207"/>
      <c r="T284" s="209">
        <f>T285+T287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10" t="s">
        <v>146</v>
      </c>
      <c r="AT284" s="211" t="s">
        <v>72</v>
      </c>
      <c r="AU284" s="211" t="s">
        <v>73</v>
      </c>
      <c r="AY284" s="210" t="s">
        <v>117</v>
      </c>
      <c r="BK284" s="212">
        <f>BK285+BK287</f>
        <v>0</v>
      </c>
    </row>
    <row r="285" s="12" customFormat="1" ht="22.8" customHeight="1">
      <c r="A285" s="12"/>
      <c r="B285" s="199"/>
      <c r="C285" s="200"/>
      <c r="D285" s="201" t="s">
        <v>72</v>
      </c>
      <c r="E285" s="213" t="s">
        <v>361</v>
      </c>
      <c r="F285" s="213" t="s">
        <v>362</v>
      </c>
      <c r="G285" s="200"/>
      <c r="H285" s="200"/>
      <c r="I285" s="203"/>
      <c r="J285" s="214">
        <f>BK285</f>
        <v>0</v>
      </c>
      <c r="K285" s="200"/>
      <c r="L285" s="205"/>
      <c r="M285" s="206"/>
      <c r="N285" s="207"/>
      <c r="O285" s="207"/>
      <c r="P285" s="208">
        <f>P286</f>
        <v>0</v>
      </c>
      <c r="Q285" s="207"/>
      <c r="R285" s="208">
        <f>R286</f>
        <v>0</v>
      </c>
      <c r="S285" s="207"/>
      <c r="T285" s="209">
        <f>T286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10" t="s">
        <v>146</v>
      </c>
      <c r="AT285" s="211" t="s">
        <v>72</v>
      </c>
      <c r="AU285" s="211" t="s">
        <v>79</v>
      </c>
      <c r="AY285" s="210" t="s">
        <v>117</v>
      </c>
      <c r="BK285" s="212">
        <f>BK286</f>
        <v>0</v>
      </c>
    </row>
    <row r="286" s="2" customFormat="1" ht="16.5" customHeight="1">
      <c r="A286" s="38"/>
      <c r="B286" s="39"/>
      <c r="C286" s="215" t="s">
        <v>363</v>
      </c>
      <c r="D286" s="215" t="s">
        <v>120</v>
      </c>
      <c r="E286" s="216" t="s">
        <v>364</v>
      </c>
      <c r="F286" s="217" t="s">
        <v>365</v>
      </c>
      <c r="G286" s="218" t="s">
        <v>366</v>
      </c>
      <c r="H286" s="219">
        <v>1</v>
      </c>
      <c r="I286" s="220"/>
      <c r="J286" s="221">
        <f>ROUND(I286*H286,2)</f>
        <v>0</v>
      </c>
      <c r="K286" s="222"/>
      <c r="L286" s="44"/>
      <c r="M286" s="223" t="s">
        <v>1</v>
      </c>
      <c r="N286" s="224" t="s">
        <v>38</v>
      </c>
      <c r="O286" s="91"/>
      <c r="P286" s="225">
        <f>O286*H286</f>
        <v>0</v>
      </c>
      <c r="Q286" s="225">
        <v>0</v>
      </c>
      <c r="R286" s="225">
        <f>Q286*H286</f>
        <v>0</v>
      </c>
      <c r="S286" s="225">
        <v>0</v>
      </c>
      <c r="T286" s="22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7" t="s">
        <v>124</v>
      </c>
      <c r="AT286" s="227" t="s">
        <v>120</v>
      </c>
      <c r="AU286" s="227" t="s">
        <v>81</v>
      </c>
      <c r="AY286" s="17" t="s">
        <v>117</v>
      </c>
      <c r="BE286" s="228">
        <f>IF(N286="základní",J286,0)</f>
        <v>0</v>
      </c>
      <c r="BF286" s="228">
        <f>IF(N286="snížená",J286,0)</f>
        <v>0</v>
      </c>
      <c r="BG286" s="228">
        <f>IF(N286="zákl. přenesená",J286,0)</f>
        <v>0</v>
      </c>
      <c r="BH286" s="228">
        <f>IF(N286="sníž. přenesená",J286,0)</f>
        <v>0</v>
      </c>
      <c r="BI286" s="228">
        <f>IF(N286="nulová",J286,0)</f>
        <v>0</v>
      </c>
      <c r="BJ286" s="17" t="s">
        <v>79</v>
      </c>
      <c r="BK286" s="228">
        <f>ROUND(I286*H286,2)</f>
        <v>0</v>
      </c>
      <c r="BL286" s="17" t="s">
        <v>124</v>
      </c>
      <c r="BM286" s="227" t="s">
        <v>367</v>
      </c>
    </row>
    <row r="287" s="12" customFormat="1" ht="22.8" customHeight="1">
      <c r="A287" s="12"/>
      <c r="B287" s="199"/>
      <c r="C287" s="200"/>
      <c r="D287" s="201" t="s">
        <v>72</v>
      </c>
      <c r="E287" s="213" t="s">
        <v>368</v>
      </c>
      <c r="F287" s="213" t="s">
        <v>369</v>
      </c>
      <c r="G287" s="200"/>
      <c r="H287" s="200"/>
      <c r="I287" s="203"/>
      <c r="J287" s="214">
        <f>BK287</f>
        <v>0</v>
      </c>
      <c r="K287" s="200"/>
      <c r="L287" s="205"/>
      <c r="M287" s="206"/>
      <c r="N287" s="207"/>
      <c r="O287" s="207"/>
      <c r="P287" s="208">
        <f>SUM(P288:P289)</f>
        <v>0</v>
      </c>
      <c r="Q287" s="207"/>
      <c r="R287" s="208">
        <f>SUM(R288:R289)</f>
        <v>0</v>
      </c>
      <c r="S287" s="207"/>
      <c r="T287" s="209">
        <f>SUM(T288:T289)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10" t="s">
        <v>146</v>
      </c>
      <c r="AT287" s="211" t="s">
        <v>72</v>
      </c>
      <c r="AU287" s="211" t="s">
        <v>79</v>
      </c>
      <c r="AY287" s="210" t="s">
        <v>117</v>
      </c>
      <c r="BK287" s="212">
        <f>SUM(BK288:BK289)</f>
        <v>0</v>
      </c>
    </row>
    <row r="288" s="2" customFormat="1" ht="16.5" customHeight="1">
      <c r="A288" s="38"/>
      <c r="B288" s="39"/>
      <c r="C288" s="215" t="s">
        <v>370</v>
      </c>
      <c r="D288" s="215" t="s">
        <v>120</v>
      </c>
      <c r="E288" s="216" t="s">
        <v>371</v>
      </c>
      <c r="F288" s="217" t="s">
        <v>369</v>
      </c>
      <c r="G288" s="218" t="s">
        <v>366</v>
      </c>
      <c r="H288" s="219">
        <v>1</v>
      </c>
      <c r="I288" s="220"/>
      <c r="J288" s="221">
        <f>ROUND(I288*H288,2)</f>
        <v>0</v>
      </c>
      <c r="K288" s="222"/>
      <c r="L288" s="44"/>
      <c r="M288" s="223" t="s">
        <v>1</v>
      </c>
      <c r="N288" s="224" t="s">
        <v>38</v>
      </c>
      <c r="O288" s="91"/>
      <c r="P288" s="225">
        <f>O288*H288</f>
        <v>0</v>
      </c>
      <c r="Q288" s="225">
        <v>0</v>
      </c>
      <c r="R288" s="225">
        <f>Q288*H288</f>
        <v>0</v>
      </c>
      <c r="S288" s="225">
        <v>0</v>
      </c>
      <c r="T288" s="226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7" t="s">
        <v>124</v>
      </c>
      <c r="AT288" s="227" t="s">
        <v>120</v>
      </c>
      <c r="AU288" s="227" t="s">
        <v>81</v>
      </c>
      <c r="AY288" s="17" t="s">
        <v>117</v>
      </c>
      <c r="BE288" s="228">
        <f>IF(N288="základní",J288,0)</f>
        <v>0</v>
      </c>
      <c r="BF288" s="228">
        <f>IF(N288="snížená",J288,0)</f>
        <v>0</v>
      </c>
      <c r="BG288" s="228">
        <f>IF(N288="zákl. přenesená",J288,0)</f>
        <v>0</v>
      </c>
      <c r="BH288" s="228">
        <f>IF(N288="sníž. přenesená",J288,0)</f>
        <v>0</v>
      </c>
      <c r="BI288" s="228">
        <f>IF(N288="nulová",J288,0)</f>
        <v>0</v>
      </c>
      <c r="BJ288" s="17" t="s">
        <v>79</v>
      </c>
      <c r="BK288" s="228">
        <f>ROUND(I288*H288,2)</f>
        <v>0</v>
      </c>
      <c r="BL288" s="17" t="s">
        <v>124</v>
      </c>
      <c r="BM288" s="227" t="s">
        <v>372</v>
      </c>
    </row>
    <row r="289" s="2" customFormat="1" ht="16.5" customHeight="1">
      <c r="A289" s="38"/>
      <c r="B289" s="39"/>
      <c r="C289" s="215" t="s">
        <v>373</v>
      </c>
      <c r="D289" s="215" t="s">
        <v>120</v>
      </c>
      <c r="E289" s="216" t="s">
        <v>374</v>
      </c>
      <c r="F289" s="217" t="s">
        <v>375</v>
      </c>
      <c r="G289" s="218" t="s">
        <v>376</v>
      </c>
      <c r="H289" s="219">
        <v>1</v>
      </c>
      <c r="I289" s="220"/>
      <c r="J289" s="221">
        <f>ROUND(I289*H289,2)</f>
        <v>0</v>
      </c>
      <c r="K289" s="222"/>
      <c r="L289" s="44"/>
      <c r="M289" s="273" t="s">
        <v>1</v>
      </c>
      <c r="N289" s="274" t="s">
        <v>38</v>
      </c>
      <c r="O289" s="275"/>
      <c r="P289" s="276">
        <f>O289*H289</f>
        <v>0</v>
      </c>
      <c r="Q289" s="276">
        <v>0</v>
      </c>
      <c r="R289" s="276">
        <f>Q289*H289</f>
        <v>0</v>
      </c>
      <c r="S289" s="276">
        <v>0</v>
      </c>
      <c r="T289" s="277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7" t="s">
        <v>124</v>
      </c>
      <c r="AT289" s="227" t="s">
        <v>120</v>
      </c>
      <c r="AU289" s="227" t="s">
        <v>81</v>
      </c>
      <c r="AY289" s="17" t="s">
        <v>117</v>
      </c>
      <c r="BE289" s="228">
        <f>IF(N289="základní",J289,0)</f>
        <v>0</v>
      </c>
      <c r="BF289" s="228">
        <f>IF(N289="snížená",J289,0)</f>
        <v>0</v>
      </c>
      <c r="BG289" s="228">
        <f>IF(N289="zákl. přenesená",J289,0)</f>
        <v>0</v>
      </c>
      <c r="BH289" s="228">
        <f>IF(N289="sníž. přenesená",J289,0)</f>
        <v>0</v>
      </c>
      <c r="BI289" s="228">
        <f>IF(N289="nulová",J289,0)</f>
        <v>0</v>
      </c>
      <c r="BJ289" s="17" t="s">
        <v>79</v>
      </c>
      <c r="BK289" s="228">
        <f>ROUND(I289*H289,2)</f>
        <v>0</v>
      </c>
      <c r="BL289" s="17" t="s">
        <v>124</v>
      </c>
      <c r="BM289" s="227" t="s">
        <v>377</v>
      </c>
    </row>
    <row r="290" s="2" customFormat="1" ht="6.96" customHeight="1">
      <c r="A290" s="38"/>
      <c r="B290" s="66"/>
      <c r="C290" s="67"/>
      <c r="D290" s="67"/>
      <c r="E290" s="67"/>
      <c r="F290" s="67"/>
      <c r="G290" s="67"/>
      <c r="H290" s="67"/>
      <c r="I290" s="67"/>
      <c r="J290" s="67"/>
      <c r="K290" s="67"/>
      <c r="L290" s="44"/>
      <c r="M290" s="38"/>
      <c r="O290" s="38"/>
      <c r="P290" s="38"/>
      <c r="Q290" s="38"/>
      <c r="R290" s="38"/>
      <c r="S290" s="38"/>
      <c r="T290" s="38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</row>
  </sheetData>
  <sheetProtection sheet="1" autoFilter="0" formatColumns="0" formatRows="0" objects="1" scenarios="1" spinCount="100000" saltValue="IEWQEXqvwdHhg3uMEUDd3OmGS5aeyE+6hNK5+XT1gbUSC9JJVM+DpLJDsvQr7Gk2Ds5voTnTQf/AopAHIeZ3lQ==" hashValue="5NEPEWdlXGJ5V5QES5H24lgVanZvcMV1gmtdh1rjPXglKCxXRZa+JjeDlQZ9xRYwsWgMJX0pf7+MdMakrOFtFQ==" algorithmName="SHA-512" password="CC35"/>
  <autoFilter ref="C127:K289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88A6B25407EF947A16D2EA369A26834" ma:contentTypeVersion="10" ma:contentTypeDescription="Vytvoří nový dokument" ma:contentTypeScope="" ma:versionID="a0ad15f340f4fd8860231f5db39bb7b7">
  <xsd:schema xmlns:xsd="http://www.w3.org/2001/XMLSchema" xmlns:xs="http://www.w3.org/2001/XMLSchema" xmlns:p="http://schemas.microsoft.com/office/2006/metadata/properties" xmlns:ns2="cb3b58e9-9887-4727-b0ac-ffa83cda4e52" xmlns:ns3="9dc19e6d-106c-4d90-aa7a-8610c939c6af" targetNamespace="http://schemas.microsoft.com/office/2006/metadata/properties" ma:root="true" ma:fieldsID="123ccf773ca729b10e5d2440343f6d0d" ns2:_="" ns3:_="">
    <xsd:import namespace="cb3b58e9-9887-4727-b0ac-ffa83cda4e52"/>
    <xsd:import namespace="9dc19e6d-106c-4d90-aa7a-8610c939c6a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3b58e9-9887-4727-b0ac-ffa83cda4e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ea48900b-b177-415a-9b1c-9079cb0675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c19e6d-106c-4d90-aa7a-8610c939c6af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7c42e6a-3eae-4005-8960-a661c69f0c1f}" ma:internalName="TaxCatchAll" ma:showField="CatchAllData" ma:web="9dc19e6d-106c-4d90-aa7a-8610c939c6a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dc19e6d-106c-4d90-aa7a-8610c939c6af" xsi:nil="true"/>
    <lcf76f155ced4ddcb4097134ff3c332f xmlns="cb3b58e9-9887-4727-b0ac-ffa83cda4e5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7B32C89-B7B3-425D-9FB8-B938BE46B7E9}"/>
</file>

<file path=customXml/itemProps2.xml><?xml version="1.0" encoding="utf-8"?>
<ds:datastoreItem xmlns:ds="http://schemas.openxmlformats.org/officeDocument/2006/customXml" ds:itemID="{0A8DE5DD-6F17-4BB6-8AAA-9CB0BC577ECD}"/>
</file>

<file path=customXml/itemProps3.xml><?xml version="1.0" encoding="utf-8"?>
<ds:datastoreItem xmlns:ds="http://schemas.openxmlformats.org/officeDocument/2006/customXml" ds:itemID="{B18788C4-5AFB-4645-8FDC-60EA7A644613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Páleníková Vendula, Bc.</dc:creator>
  <cp:lastModifiedBy>Páleníková Vendula, Bc.</cp:lastModifiedBy>
  <dcterms:created xsi:type="dcterms:W3CDTF">2025-12-01T12:07:20Z</dcterms:created>
  <dcterms:modified xsi:type="dcterms:W3CDTF">2025-12-01T12:07:21Z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0x010100C88A6B25407EF947A16D2EA369A26834</vt:lpwstr>
  </property>
  <property fmtid="{D5CDD505-2E9C-101B-9397-08002B2CF9AE}" pid="3" name="MediaServiceImageTags">
    <vt:lpwstr/>
  </property>
</Properties>
</file>